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L:\Plataforma de Oligos\Planilla de pedido\"/>
    </mc:Choice>
  </mc:AlternateContent>
  <workbookProtection workbookAlgorithmName="SHA-512" workbookHashValue="dkVs/wpw67HJTUU+KMc84F3xkcPbDtjAFxeQ48zJcrD5LisP2UA3hMJ3b7RFgrvXgXUwHBE3w3/g+x1MTTzJzw==" workbookSaltValue="jsLrUhLa7lDojybR3sseDw==" workbookSpinCount="100000" lockStructure="1"/>
  <bookViews>
    <workbookView xWindow="0" yWindow="0" windowWidth="20490" windowHeight="6900" firstSheet="1" activeTab="1"/>
  </bookViews>
  <sheets>
    <sheet name="Listas" sheetId="11" state="hidden" r:id="rId1"/>
    <sheet name="Planilla pedidos" sheetId="8" r:id="rId2"/>
    <sheet name="Tablas de datos" sheetId="9" state="hidden" r:id="rId3"/>
    <sheet name="Hoja Mario" sheetId="12" state="hidden" r:id="rId4"/>
    <sheet name="Presupuesto" sheetId="47" state="hidden" r:id="rId5"/>
  </sheets>
  <externalReferences>
    <externalReference r:id="rId6"/>
  </externalReferences>
  <definedNames>
    <definedName name="_xlnm._FilterDatabase" localSheetId="1" hidden="1">'Planilla pedidos'!$E$20:$T$872</definedName>
    <definedName name="Desalado">'[1]Tablas de datos'!$C$2:$C$8</definedName>
    <definedName name="Escala_1">Listas!$K$3:$K$9</definedName>
    <definedName name="Escala_2">Listas!$L$3:$L$8</definedName>
    <definedName name="Escala_3">Listas!$M$3:$M$7</definedName>
    <definedName name="Escala_4">Listas!$N$3:$N$4</definedName>
    <definedName name="FAM">Listas!$T$3:$T$6</definedName>
    <definedName name="HEX">Listas!$U$3:$U$5</definedName>
    <definedName name="HPLC">'[1]Tablas de datos'!$E$2:$E$7</definedName>
    <definedName name="igual35omas">'[1]Tablas de datos'!$G$1:$G$2</definedName>
    <definedName name="menosde35">'[1]Tablas de datos'!$F$1:$F$3</definedName>
    <definedName name="Purif_1">Listas!$O$3:$O$5</definedName>
    <definedName name="Purif_2">Listas!$P$3:$P$4</definedName>
    <definedName name="Purif_3">Listas!$Q$3</definedName>
    <definedName name="Purif_4">Listas!$R$3</definedName>
    <definedName name="QuasarCalRed">Listas!$V$3:$V$4</definedName>
    <definedName name="TODOS_3">Listas!$S$3:$S$8</definedName>
  </definedNames>
  <calcPr calcId="162913"/>
</workbook>
</file>

<file path=xl/calcChain.xml><?xml version="1.0" encoding="utf-8"?>
<calcChain xmlns="http://schemas.openxmlformats.org/spreadsheetml/2006/main">
  <c r="G21" i="8" l="1"/>
  <c r="G22" i="8"/>
  <c r="L13" i="11"/>
  <c r="L14" i="11"/>
  <c r="L15" i="11"/>
  <c r="L16" i="11"/>
  <c r="L17" i="11"/>
  <c r="L18" i="11"/>
  <c r="L12" i="11"/>
  <c r="U22" i="8" l="1"/>
  <c r="U23" i="8"/>
  <c r="U24" i="8"/>
  <c r="U25" i="8"/>
  <c r="U26" i="8"/>
  <c r="U27" i="8"/>
  <c r="U28" i="8"/>
  <c r="U29" i="8"/>
  <c r="U30" i="8"/>
  <c r="U31" i="8"/>
  <c r="U32" i="8"/>
  <c r="U33" i="8"/>
  <c r="U34" i="8"/>
  <c r="U35" i="8"/>
  <c r="U36" i="8"/>
  <c r="U37" i="8"/>
  <c r="U38" i="8"/>
  <c r="U39" i="8"/>
  <c r="U40" i="8"/>
  <c r="U41" i="8"/>
  <c r="U42" i="8"/>
  <c r="U43" i="8"/>
  <c r="U44" i="8"/>
  <c r="U45" i="8"/>
  <c r="U46" i="8"/>
  <c r="U47" i="8"/>
  <c r="U48" i="8"/>
  <c r="U49" i="8"/>
  <c r="U50" i="8"/>
  <c r="U51" i="8"/>
  <c r="U52" i="8"/>
  <c r="U53" i="8"/>
  <c r="U54" i="8"/>
  <c r="U55" i="8"/>
  <c r="U56" i="8"/>
  <c r="U57" i="8"/>
  <c r="U58" i="8"/>
  <c r="U59" i="8"/>
  <c r="U60" i="8"/>
  <c r="U61" i="8"/>
  <c r="U62" i="8"/>
  <c r="U63" i="8"/>
  <c r="U64" i="8"/>
  <c r="U65" i="8"/>
  <c r="U66" i="8"/>
  <c r="U67" i="8"/>
  <c r="U68" i="8"/>
  <c r="U69" i="8"/>
  <c r="U70" i="8"/>
  <c r="U21"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V69" i="8" l="1"/>
  <c r="W69" i="8"/>
  <c r="V29" i="8"/>
  <c r="W29" i="8"/>
  <c r="W43" i="8"/>
  <c r="V43" i="8"/>
  <c r="W35" i="8"/>
  <c r="V35" i="8"/>
  <c r="W66" i="8"/>
  <c r="V66" i="8"/>
  <c r="V58" i="8"/>
  <c r="W58" i="8"/>
  <c r="W50" i="8"/>
  <c r="V50" i="8"/>
  <c r="V42" i="8"/>
  <c r="W42" i="8"/>
  <c r="W34" i="8"/>
  <c r="V34" i="8"/>
  <c r="V53" i="8"/>
  <c r="W53" i="8"/>
  <c r="W44" i="8"/>
  <c r="V44" i="8"/>
  <c r="W57" i="8"/>
  <c r="V57" i="8"/>
  <c r="V49" i="8"/>
  <c r="W49" i="8"/>
  <c r="W41" i="8"/>
  <c r="V41" i="8"/>
  <c r="W33" i="8"/>
  <c r="V33" i="8"/>
  <c r="V45" i="8"/>
  <c r="W45" i="8"/>
  <c r="W68" i="8"/>
  <c r="V68" i="8"/>
  <c r="W36" i="8"/>
  <c r="V36" i="8"/>
  <c r="W67" i="8"/>
  <c r="V67" i="8"/>
  <c r="W51" i="8"/>
  <c r="V51" i="8"/>
  <c r="V65" i="8"/>
  <c r="W65" i="8"/>
  <c r="V64" i="8"/>
  <c r="W64" i="8"/>
  <c r="V56" i="8"/>
  <c r="W56" i="8"/>
  <c r="V48" i="8"/>
  <c r="W48" i="8"/>
  <c r="V40" i="8"/>
  <c r="W40" i="8"/>
  <c r="V32" i="8"/>
  <c r="W32" i="8"/>
  <c r="W52" i="8"/>
  <c r="V52" i="8"/>
  <c r="V55" i="8"/>
  <c r="W55" i="8"/>
  <c r="V47" i="8"/>
  <c r="W47" i="8"/>
  <c r="V39" i="8"/>
  <c r="W39" i="8"/>
  <c r="V31" i="8"/>
  <c r="W31" i="8"/>
  <c r="V61" i="8"/>
  <c r="W61" i="8"/>
  <c r="V37" i="8"/>
  <c r="W37" i="8"/>
  <c r="W60" i="8"/>
  <c r="V60" i="8"/>
  <c r="W59" i="8"/>
  <c r="V59" i="8"/>
  <c r="V63" i="8"/>
  <c r="W63" i="8"/>
  <c r="V70" i="8"/>
  <c r="W70" i="8"/>
  <c r="V62" i="8"/>
  <c r="W62" i="8"/>
  <c r="V54" i="8"/>
  <c r="W54" i="8"/>
  <c r="V46" i="8"/>
  <c r="W46" i="8"/>
  <c r="V38" i="8"/>
  <c r="W38" i="8"/>
  <c r="V30" i="8"/>
  <c r="W30" i="8"/>
  <c r="V21" i="8"/>
  <c r="W21" i="8"/>
  <c r="W28" i="8"/>
  <c r="V28" i="8"/>
  <c r="W27" i="8"/>
  <c r="V27" i="8"/>
  <c r="V26" i="8"/>
  <c r="W26" i="8"/>
  <c r="W25" i="8"/>
  <c r="V25" i="8"/>
  <c r="W24" i="8"/>
  <c r="V24" i="8"/>
  <c r="V23" i="8"/>
  <c r="W23" i="8"/>
  <c r="V22" i="8"/>
  <c r="W22" i="8"/>
  <c r="O22" i="8"/>
  <c r="O21" i="8"/>
  <c r="R22" i="8"/>
  <c r="R23" i="8"/>
  <c r="R24" i="8"/>
  <c r="R25" i="8"/>
  <c r="R26" i="8"/>
  <c r="R27" i="8"/>
  <c r="R28" i="8"/>
  <c r="R29" i="8"/>
  <c r="R30" i="8"/>
  <c r="R31" i="8"/>
  <c r="R32" i="8"/>
  <c r="R33" i="8"/>
  <c r="R34" i="8"/>
  <c r="R35" i="8"/>
  <c r="R36" i="8"/>
  <c r="R37" i="8"/>
  <c r="R38" i="8"/>
  <c r="R39" i="8"/>
  <c r="R40" i="8"/>
  <c r="R41" i="8"/>
  <c r="R42" i="8"/>
  <c r="R43" i="8"/>
  <c r="R44" i="8"/>
  <c r="R45" i="8"/>
  <c r="R46" i="8"/>
  <c r="R47" i="8"/>
  <c r="R48" i="8"/>
  <c r="R49" i="8"/>
  <c r="R50" i="8"/>
  <c r="R51" i="8"/>
  <c r="R52" i="8"/>
  <c r="R53" i="8"/>
  <c r="R54" i="8"/>
  <c r="R55" i="8"/>
  <c r="R56" i="8"/>
  <c r="R57" i="8"/>
  <c r="R58" i="8"/>
  <c r="R59" i="8"/>
  <c r="R60" i="8"/>
  <c r="R61" i="8"/>
  <c r="R62" i="8"/>
  <c r="R63" i="8"/>
  <c r="R64" i="8"/>
  <c r="R65" i="8"/>
  <c r="R66" i="8"/>
  <c r="R67" i="8"/>
  <c r="R68" i="8"/>
  <c r="R69" i="8"/>
  <c r="R70" i="8"/>
  <c r="R21" i="8"/>
  <c r="E28" i="47"/>
  <c r="E27" i="47"/>
  <c r="E26" i="47"/>
  <c r="E25" i="47"/>
  <c r="E24" i="47"/>
  <c r="E23" i="47"/>
  <c r="B28" i="47"/>
  <c r="B25" i="47"/>
  <c r="B26" i="47"/>
  <c r="B27" i="47"/>
  <c r="B24" i="47"/>
  <c r="B23" i="47"/>
  <c r="G55" i="47"/>
  <c r="G57" i="47" s="1"/>
  <c r="G58" i="47" s="1"/>
  <c r="J21" i="8" l="1"/>
  <c r="H17" i="11" l="1"/>
  <c r="H14" i="11"/>
  <c r="T22" i="8"/>
  <c r="T23" i="8"/>
  <c r="T24" i="8"/>
  <c r="T25" i="8"/>
  <c r="T26" i="8"/>
  <c r="T27" i="8"/>
  <c r="T28" i="8"/>
  <c r="T29" i="8"/>
  <c r="T30" i="8"/>
  <c r="T31" i="8"/>
  <c r="T32" i="8"/>
  <c r="T33" i="8"/>
  <c r="T34" i="8"/>
  <c r="T35" i="8"/>
  <c r="T36" i="8"/>
  <c r="T37" i="8"/>
  <c r="T38" i="8"/>
  <c r="T39" i="8"/>
  <c r="T40" i="8"/>
  <c r="T41" i="8"/>
  <c r="T42" i="8"/>
  <c r="T43" i="8"/>
  <c r="T44" i="8"/>
  <c r="T45" i="8"/>
  <c r="T46" i="8"/>
  <c r="T47" i="8"/>
  <c r="T48" i="8"/>
  <c r="T49" i="8"/>
  <c r="T50" i="8"/>
  <c r="T51" i="8"/>
  <c r="T52" i="8"/>
  <c r="T53" i="8"/>
  <c r="T54" i="8"/>
  <c r="T55" i="8"/>
  <c r="T56" i="8"/>
  <c r="T57" i="8"/>
  <c r="T58" i="8"/>
  <c r="T59" i="8"/>
  <c r="T60" i="8"/>
  <c r="T61" i="8"/>
  <c r="T62" i="8"/>
  <c r="T63" i="8"/>
  <c r="T64" i="8"/>
  <c r="T65" i="8"/>
  <c r="T66" i="8"/>
  <c r="T67" i="8"/>
  <c r="T68" i="8"/>
  <c r="T69" i="8"/>
  <c r="T70" i="8"/>
  <c r="T21" i="8"/>
  <c r="M59" i="8"/>
  <c r="M67" i="8"/>
  <c r="M69" i="8"/>
  <c r="G57" i="8"/>
  <c r="O57" i="8" s="1"/>
  <c r="G58" i="8"/>
  <c r="O58" i="8" s="1"/>
  <c r="G59" i="8"/>
  <c r="O59" i="8" s="1"/>
  <c r="G60" i="8"/>
  <c r="G61" i="8"/>
  <c r="O61" i="8" s="1"/>
  <c r="G62" i="8"/>
  <c r="G63" i="8"/>
  <c r="O63" i="8" s="1"/>
  <c r="G64" i="8"/>
  <c r="G65" i="8"/>
  <c r="O65" i="8" s="1"/>
  <c r="G66" i="8"/>
  <c r="O66" i="8" s="1"/>
  <c r="G67" i="8"/>
  <c r="O67" i="8" s="1"/>
  <c r="G68" i="8"/>
  <c r="G69" i="8"/>
  <c r="O69" i="8" s="1"/>
  <c r="G70" i="8"/>
  <c r="M70" i="8" l="1"/>
  <c r="O70" i="8"/>
  <c r="M62" i="8"/>
  <c r="O62" i="8"/>
  <c r="M66" i="8"/>
  <c r="M65" i="8"/>
  <c r="M64" i="8"/>
  <c r="O64" i="8"/>
  <c r="M57" i="8"/>
  <c r="M63" i="8"/>
  <c r="M58" i="8"/>
  <c r="M68" i="8"/>
  <c r="O68" i="8"/>
  <c r="M60" i="8"/>
  <c r="O60" i="8"/>
  <c r="M61" i="8"/>
  <c r="S23" i="8" l="1"/>
  <c r="S24" i="8"/>
  <c r="S26" i="8"/>
  <c r="S27" i="8"/>
  <c r="S28" i="8"/>
  <c r="S29" i="8"/>
  <c r="S30" i="8"/>
  <c r="S32" i="8"/>
  <c r="S33" i="8"/>
  <c r="S34" i="8"/>
  <c r="S35" i="8"/>
  <c r="S36" i="8"/>
  <c r="S37" i="8"/>
  <c r="S38" i="8"/>
  <c r="S39" i="8"/>
  <c r="S40" i="8"/>
  <c r="S41" i="8"/>
  <c r="S42" i="8"/>
  <c r="S43" i="8"/>
  <c r="S44" i="8"/>
  <c r="S45" i="8"/>
  <c r="S46" i="8"/>
  <c r="S47" i="8"/>
  <c r="S48" i="8"/>
  <c r="S49" i="8"/>
  <c r="S50" i="8"/>
  <c r="S51" i="8"/>
  <c r="S52" i="8"/>
  <c r="S53" i="8"/>
  <c r="S54" i="8"/>
  <c r="S55" i="8"/>
  <c r="S56" i="8"/>
  <c r="S57" i="8"/>
  <c r="S58" i="8"/>
  <c r="S59" i="8"/>
  <c r="S60" i="8"/>
  <c r="S61" i="8"/>
  <c r="S62" i="8"/>
  <c r="S63" i="8"/>
  <c r="S64" i="8"/>
  <c r="S65" i="8"/>
  <c r="S66" i="8"/>
  <c r="S67" i="8"/>
  <c r="S68" i="8"/>
  <c r="S69" i="8"/>
  <c r="S70" i="8"/>
  <c r="S21" i="8"/>
  <c r="K7" i="8"/>
  <c r="E13" i="11"/>
  <c r="E14" i="11"/>
  <c r="E15" i="11"/>
  <c r="E16" i="11"/>
  <c r="E17" i="11"/>
  <c r="S22" i="8" s="1"/>
  <c r="E18" i="11"/>
  <c r="E19" i="11"/>
  <c r="E20" i="11"/>
  <c r="E21" i="11"/>
  <c r="S31" i="8" s="1"/>
  <c r="E22" i="11"/>
  <c r="E23" i="11"/>
  <c r="E24" i="11"/>
  <c r="E25" i="11"/>
  <c r="E12" i="11"/>
  <c r="S25" i="8" s="1"/>
  <c r="G30" i="8" l="1"/>
  <c r="G31" i="8"/>
  <c r="P22" i="8"/>
  <c r="P23" i="8"/>
  <c r="P24" i="8"/>
  <c r="P25" i="8"/>
  <c r="P26" i="8"/>
  <c r="P27" i="8"/>
  <c r="P28" i="8"/>
  <c r="P29" i="8"/>
  <c r="P30" i="8"/>
  <c r="P31" i="8"/>
  <c r="P32" i="8"/>
  <c r="P33" i="8"/>
  <c r="P34" i="8"/>
  <c r="P35" i="8"/>
  <c r="P36" i="8"/>
  <c r="P37" i="8"/>
  <c r="P38" i="8"/>
  <c r="P39" i="8"/>
  <c r="P40" i="8"/>
  <c r="P41" i="8"/>
  <c r="P42" i="8"/>
  <c r="P43" i="8"/>
  <c r="P44" i="8"/>
  <c r="P45" i="8"/>
  <c r="P46" i="8"/>
  <c r="P47" i="8"/>
  <c r="P48" i="8"/>
  <c r="P49" i="8"/>
  <c r="P50" i="8"/>
  <c r="P51" i="8"/>
  <c r="P52" i="8"/>
  <c r="P53" i="8"/>
  <c r="P54" i="8"/>
  <c r="P55" i="8"/>
  <c r="P56" i="8"/>
  <c r="P57" i="8"/>
  <c r="P58" i="8"/>
  <c r="P59" i="8"/>
  <c r="P60" i="8"/>
  <c r="P61" i="8"/>
  <c r="P62" i="8"/>
  <c r="P63" i="8"/>
  <c r="P64" i="8"/>
  <c r="P65" i="8"/>
  <c r="P66" i="8"/>
  <c r="P67" i="8"/>
  <c r="P68" i="8"/>
  <c r="P69" i="8"/>
  <c r="P70" i="8"/>
  <c r="P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21" i="8"/>
  <c r="M31" i="8" l="1"/>
  <c r="O31" i="8"/>
  <c r="M30" i="8"/>
  <c r="O30" i="8"/>
  <c r="C18" i="11" l="1"/>
  <c r="C12" i="11"/>
  <c r="G25" i="11"/>
  <c r="G24" i="11"/>
  <c r="G23" i="11"/>
  <c r="G22" i="11"/>
  <c r="G21" i="11"/>
  <c r="G20" i="11"/>
  <c r="G19" i="11"/>
  <c r="G18" i="11"/>
  <c r="G13" i="11"/>
  <c r="G12" i="11"/>
  <c r="G17" i="11"/>
  <c r="G16" i="11"/>
  <c r="G15" i="11"/>
  <c r="G14" i="11"/>
  <c r="X3" i="8"/>
  <c r="M21" i="8" l="1"/>
  <c r="H3" i="12" l="1"/>
  <c r="H4" i="12"/>
  <c r="H5" i="12"/>
  <c r="H6" i="12"/>
  <c r="H7" i="12"/>
  <c r="H8" i="12"/>
  <c r="H9" i="12"/>
  <c r="H10" i="12"/>
  <c r="H11" i="12"/>
  <c r="H12" i="12"/>
  <c r="H13" i="12"/>
  <c r="H14" i="12"/>
  <c r="H15" i="12"/>
  <c r="H16" i="12"/>
  <c r="H17" i="12"/>
  <c r="H18" i="12"/>
  <c r="H19" i="12"/>
  <c r="H20" i="12"/>
  <c r="H21" i="12"/>
  <c r="H22" i="12"/>
  <c r="H23" i="12"/>
  <c r="H24" i="12"/>
  <c r="H25" i="12"/>
  <c r="H26" i="12"/>
  <c r="H27" i="12"/>
  <c r="H28" i="12"/>
  <c r="H29" i="12"/>
  <c r="H30" i="12"/>
  <c r="H31" i="12"/>
  <c r="H32" i="12"/>
  <c r="H33" i="12"/>
  <c r="H34" i="12"/>
  <c r="H35" i="12"/>
  <c r="H36" i="12"/>
  <c r="H37" i="12"/>
  <c r="H38" i="12"/>
  <c r="H39" i="12"/>
  <c r="H40" i="12"/>
  <c r="H41" i="12"/>
  <c r="H42" i="12"/>
  <c r="H43" i="12"/>
  <c r="H44" i="12"/>
  <c r="H45" i="12"/>
  <c r="H46" i="12"/>
  <c r="H47" i="12"/>
  <c r="H48" i="12"/>
  <c r="H49" i="12"/>
  <c r="H50" i="12"/>
  <c r="H51" i="12"/>
  <c r="H2" i="12"/>
  <c r="A3" i="12"/>
  <c r="B3" i="12"/>
  <c r="C3" i="12"/>
  <c r="F3" i="12"/>
  <c r="A4" i="12"/>
  <c r="B4" i="12"/>
  <c r="C4" i="12"/>
  <c r="F4" i="12"/>
  <c r="A5" i="12"/>
  <c r="B5" i="12"/>
  <c r="C5" i="12"/>
  <c r="F5" i="12"/>
  <c r="A6" i="12"/>
  <c r="B6" i="12"/>
  <c r="C6" i="12"/>
  <c r="F6" i="12"/>
  <c r="A7" i="12"/>
  <c r="B7" i="12"/>
  <c r="C7" i="12"/>
  <c r="F7" i="12"/>
  <c r="A8" i="12"/>
  <c r="B8" i="12"/>
  <c r="C8" i="12"/>
  <c r="F8" i="12"/>
  <c r="A9" i="12"/>
  <c r="B9" i="12"/>
  <c r="C9" i="12"/>
  <c r="F9" i="12"/>
  <c r="A10" i="12"/>
  <c r="B10" i="12"/>
  <c r="C10" i="12"/>
  <c r="F10" i="12"/>
  <c r="A11" i="12"/>
  <c r="B11" i="12"/>
  <c r="C11" i="12"/>
  <c r="E11" i="12"/>
  <c r="F11" i="12"/>
  <c r="A12" i="12"/>
  <c r="B12" i="12"/>
  <c r="C12" i="12"/>
  <c r="F12" i="12"/>
  <c r="A13" i="12"/>
  <c r="B13" i="12"/>
  <c r="C13" i="12"/>
  <c r="F13" i="12"/>
  <c r="A14" i="12"/>
  <c r="B14" i="12"/>
  <c r="C14" i="12"/>
  <c r="F14" i="12"/>
  <c r="A15" i="12"/>
  <c r="B15" i="12"/>
  <c r="C15" i="12"/>
  <c r="F15" i="12"/>
  <c r="A16" i="12"/>
  <c r="B16" i="12"/>
  <c r="C16" i="12"/>
  <c r="F16" i="12"/>
  <c r="A17" i="12"/>
  <c r="B17" i="12"/>
  <c r="C17" i="12"/>
  <c r="F17" i="12"/>
  <c r="A18" i="12"/>
  <c r="B18" i="12"/>
  <c r="C18" i="12"/>
  <c r="F18" i="12"/>
  <c r="A19" i="12"/>
  <c r="B19" i="12"/>
  <c r="C19" i="12"/>
  <c r="F19" i="12"/>
  <c r="A20" i="12"/>
  <c r="B20" i="12"/>
  <c r="C20" i="12"/>
  <c r="F20" i="12"/>
  <c r="A21" i="12"/>
  <c r="B21" i="12"/>
  <c r="C21" i="12"/>
  <c r="F21" i="12"/>
  <c r="A22" i="12"/>
  <c r="B22" i="12"/>
  <c r="C22" i="12"/>
  <c r="F22" i="12"/>
  <c r="A23" i="12"/>
  <c r="B23" i="12"/>
  <c r="C23" i="12"/>
  <c r="F23" i="12"/>
  <c r="A24" i="12"/>
  <c r="B24" i="12"/>
  <c r="C24" i="12"/>
  <c r="F24" i="12"/>
  <c r="A25" i="12"/>
  <c r="B25" i="12"/>
  <c r="C25" i="12"/>
  <c r="F25" i="12"/>
  <c r="A26" i="12"/>
  <c r="B26" i="12"/>
  <c r="C26" i="12"/>
  <c r="F26" i="12"/>
  <c r="A27" i="12"/>
  <c r="B27" i="12"/>
  <c r="C27" i="12"/>
  <c r="F27" i="12"/>
  <c r="A28" i="12"/>
  <c r="B28" i="12"/>
  <c r="C28" i="12"/>
  <c r="F28" i="12"/>
  <c r="A29" i="12"/>
  <c r="B29" i="12"/>
  <c r="C29" i="12"/>
  <c r="F29" i="12"/>
  <c r="A30" i="12"/>
  <c r="B30" i="12"/>
  <c r="C30" i="12"/>
  <c r="F30" i="12"/>
  <c r="A31" i="12"/>
  <c r="B31" i="12"/>
  <c r="C31" i="12"/>
  <c r="F31" i="12"/>
  <c r="A32" i="12"/>
  <c r="B32" i="12"/>
  <c r="C32" i="12"/>
  <c r="F32" i="12"/>
  <c r="A33" i="12"/>
  <c r="B33" i="12"/>
  <c r="C33" i="12"/>
  <c r="F33" i="12"/>
  <c r="A34" i="12"/>
  <c r="B34" i="12"/>
  <c r="C34" i="12"/>
  <c r="F34" i="12"/>
  <c r="A35" i="12"/>
  <c r="B35" i="12"/>
  <c r="C35" i="12"/>
  <c r="F35" i="12"/>
  <c r="A36" i="12"/>
  <c r="B36" i="12"/>
  <c r="C36" i="12"/>
  <c r="F36" i="12"/>
  <c r="A37" i="12"/>
  <c r="B37" i="12"/>
  <c r="C37" i="12"/>
  <c r="F37" i="12"/>
  <c r="A38" i="12"/>
  <c r="B38" i="12"/>
  <c r="C38" i="12"/>
  <c r="F38" i="12"/>
  <c r="A39" i="12"/>
  <c r="B39" i="12"/>
  <c r="C39" i="12"/>
  <c r="F39" i="12"/>
  <c r="A40" i="12"/>
  <c r="B40" i="12"/>
  <c r="C40" i="12"/>
  <c r="F40" i="12"/>
  <c r="A41" i="12"/>
  <c r="B41" i="12"/>
  <c r="C41" i="12"/>
  <c r="F41" i="12"/>
  <c r="A42" i="12"/>
  <c r="B42" i="12"/>
  <c r="C42" i="12"/>
  <c r="F42" i="12"/>
  <c r="A43" i="12"/>
  <c r="B43" i="12"/>
  <c r="C43" i="12"/>
  <c r="F43" i="12"/>
  <c r="A44" i="12"/>
  <c r="B44" i="12"/>
  <c r="C44" i="12"/>
  <c r="F44" i="12"/>
  <c r="A45" i="12"/>
  <c r="B45" i="12"/>
  <c r="C45" i="12"/>
  <c r="F45" i="12"/>
  <c r="A46" i="12"/>
  <c r="B46" i="12"/>
  <c r="C46" i="12"/>
  <c r="F46" i="12"/>
  <c r="A47" i="12"/>
  <c r="B47" i="12"/>
  <c r="C47" i="12"/>
  <c r="F47" i="12"/>
  <c r="A48" i="12"/>
  <c r="B48" i="12"/>
  <c r="C48" i="12"/>
  <c r="F48" i="12"/>
  <c r="A49" i="12"/>
  <c r="B49" i="12"/>
  <c r="C49" i="12"/>
  <c r="F49" i="12"/>
  <c r="A50" i="12"/>
  <c r="B50" i="12"/>
  <c r="C50" i="12"/>
  <c r="F50" i="12"/>
  <c r="A51" i="12"/>
  <c r="B51" i="12"/>
  <c r="C51" i="12"/>
  <c r="E51" i="12"/>
  <c r="F51" i="12"/>
  <c r="G3" i="12"/>
  <c r="G4" i="12"/>
  <c r="G5" i="12"/>
  <c r="G6" i="12"/>
  <c r="G7" i="12"/>
  <c r="G8" i="12"/>
  <c r="G9" i="12"/>
  <c r="G10" i="12"/>
  <c r="G11" i="12"/>
  <c r="G12" i="12"/>
  <c r="G13" i="12"/>
  <c r="G14" i="12"/>
  <c r="G15" i="12"/>
  <c r="G16" i="12"/>
  <c r="G17" i="12"/>
  <c r="G18" i="12"/>
  <c r="G19" i="12"/>
  <c r="G20" i="12"/>
  <c r="G21" i="12"/>
  <c r="G22" i="12"/>
  <c r="G23" i="12"/>
  <c r="G24" i="12"/>
  <c r="G25" i="12"/>
  <c r="G26" i="12"/>
  <c r="G27" i="12"/>
  <c r="G28" i="12"/>
  <c r="G29" i="12"/>
  <c r="G30" i="12"/>
  <c r="G31" i="12"/>
  <c r="G32" i="12"/>
  <c r="G33" i="12"/>
  <c r="G34" i="12"/>
  <c r="G35" i="12"/>
  <c r="G36" i="12"/>
  <c r="G37" i="12"/>
  <c r="G38" i="12"/>
  <c r="G39" i="12"/>
  <c r="G40" i="12"/>
  <c r="G41" i="12"/>
  <c r="G42" i="12"/>
  <c r="G43" i="12"/>
  <c r="G44" i="12"/>
  <c r="G45" i="12"/>
  <c r="G46" i="12"/>
  <c r="G47" i="12"/>
  <c r="G48" i="12"/>
  <c r="G49" i="12"/>
  <c r="G50" i="12"/>
  <c r="G51" i="12"/>
  <c r="G2" i="12"/>
  <c r="F2" i="12"/>
  <c r="E2" i="12"/>
  <c r="D3" i="12"/>
  <c r="D4" i="12"/>
  <c r="D5" i="12"/>
  <c r="D6" i="12"/>
  <c r="D7" i="12"/>
  <c r="D8" i="12"/>
  <c r="D9"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39" i="12"/>
  <c r="D40" i="12"/>
  <c r="D41" i="12"/>
  <c r="D42" i="12"/>
  <c r="D43" i="12"/>
  <c r="D44" i="12"/>
  <c r="D45" i="12"/>
  <c r="D46" i="12"/>
  <c r="D47" i="12"/>
  <c r="D48" i="12"/>
  <c r="D49" i="12"/>
  <c r="D50" i="12"/>
  <c r="D51" i="12"/>
  <c r="D2" i="12"/>
  <c r="C2" i="12"/>
  <c r="B2" i="12"/>
  <c r="A2" i="12"/>
  <c r="Q42" i="8"/>
  <c r="Q43" i="8"/>
  <c r="Q44" i="8"/>
  <c r="Q45" i="8"/>
  <c r="Q46" i="8"/>
  <c r="Q47" i="8"/>
  <c r="Q48" i="8"/>
  <c r="Q49" i="8"/>
  <c r="Q50" i="8"/>
  <c r="Q51" i="8"/>
  <c r="Q52" i="8"/>
  <c r="Q53" i="8"/>
  <c r="Q54" i="8"/>
  <c r="Q55" i="8"/>
  <c r="Q56" i="8"/>
  <c r="Q57" i="8"/>
  <c r="Q58" i="8"/>
  <c r="Q59" i="8"/>
  <c r="Q60" i="8"/>
  <c r="Q61" i="8"/>
  <c r="Q62" i="8"/>
  <c r="Q63" i="8"/>
  <c r="Q64" i="8"/>
  <c r="Q65" i="8"/>
  <c r="Q66" i="8"/>
  <c r="Q67" i="8"/>
  <c r="Q68" i="8"/>
  <c r="Q69" i="8"/>
  <c r="Q70" i="8"/>
  <c r="Q31" i="8"/>
  <c r="Q32" i="8"/>
  <c r="Q33" i="8"/>
  <c r="Q34" i="8"/>
  <c r="Q35" i="8"/>
  <c r="Q36" i="8"/>
  <c r="Q37" i="8"/>
  <c r="Q38" i="8"/>
  <c r="Q39" i="8"/>
  <c r="Q40" i="8"/>
  <c r="Q41" i="8"/>
  <c r="Q22" i="8"/>
  <c r="J22" i="8" s="1"/>
  <c r="Q23" i="8"/>
  <c r="J23" i="8" s="1"/>
  <c r="Q24" i="8"/>
  <c r="J24" i="8" s="1"/>
  <c r="Q25" i="8"/>
  <c r="Q26" i="8"/>
  <c r="J26" i="8" s="1"/>
  <c r="Q27" i="8"/>
  <c r="J27" i="8" s="1"/>
  <c r="Q28" i="8"/>
  <c r="Q29" i="8"/>
  <c r="Q30" i="8"/>
  <c r="Q21" i="8"/>
  <c r="G23" i="8" l="1"/>
  <c r="G24" i="8"/>
  <c r="O24" i="8" s="1"/>
  <c r="G25" i="8"/>
  <c r="G26" i="8"/>
  <c r="G27" i="8"/>
  <c r="G28" i="8"/>
  <c r="G29" i="8"/>
  <c r="G32" i="8"/>
  <c r="G33" i="8"/>
  <c r="G34" i="8"/>
  <c r="G35" i="8"/>
  <c r="G36" i="8"/>
  <c r="G37" i="8"/>
  <c r="G38" i="8"/>
  <c r="G39" i="8"/>
  <c r="G40" i="8"/>
  <c r="G41" i="8"/>
  <c r="G42" i="8"/>
  <c r="G43" i="8"/>
  <c r="G44" i="8"/>
  <c r="G45" i="8"/>
  <c r="G46" i="8"/>
  <c r="G47" i="8"/>
  <c r="G48" i="8"/>
  <c r="G49" i="8"/>
  <c r="G50" i="8"/>
  <c r="G51" i="8"/>
  <c r="G52" i="8"/>
  <c r="G53" i="8"/>
  <c r="G54" i="8"/>
  <c r="G55" i="8"/>
  <c r="G56" i="8"/>
  <c r="M45" i="8" l="1"/>
  <c r="O45" i="8"/>
  <c r="M52" i="8"/>
  <c r="O52" i="8"/>
  <c r="M35" i="8"/>
  <c r="O35" i="8"/>
  <c r="M34" i="8"/>
  <c r="O34" i="8"/>
  <c r="M49" i="8"/>
  <c r="O49" i="8"/>
  <c r="M41" i="8"/>
  <c r="O41" i="8"/>
  <c r="M33" i="8"/>
  <c r="O33" i="8"/>
  <c r="M44" i="8"/>
  <c r="O44" i="8"/>
  <c r="M51" i="8"/>
  <c r="O51" i="8"/>
  <c r="M32" i="8"/>
  <c r="O32" i="8"/>
  <c r="M53" i="8"/>
  <c r="O53" i="8"/>
  <c r="M37" i="8"/>
  <c r="O37" i="8"/>
  <c r="M42" i="8"/>
  <c r="O42" i="8"/>
  <c r="M48" i="8"/>
  <c r="O48" i="8"/>
  <c r="M55" i="8"/>
  <c r="O55" i="8"/>
  <c r="M47" i="8"/>
  <c r="O47" i="8"/>
  <c r="M39" i="8"/>
  <c r="O39" i="8"/>
  <c r="M29" i="8"/>
  <c r="O29" i="8"/>
  <c r="M36" i="8"/>
  <c r="O36" i="8"/>
  <c r="M43" i="8"/>
  <c r="O43" i="8"/>
  <c r="M50" i="8"/>
  <c r="O50" i="8"/>
  <c r="M56" i="8"/>
  <c r="O56" i="8"/>
  <c r="M40" i="8"/>
  <c r="O40" i="8"/>
  <c r="M54" i="8"/>
  <c r="O54" i="8"/>
  <c r="M46" i="8"/>
  <c r="O46" i="8"/>
  <c r="M38" i="8"/>
  <c r="O38" i="8"/>
  <c r="M28" i="8"/>
  <c r="O28" i="8"/>
  <c r="J28" i="8" s="1"/>
  <c r="M27" i="8"/>
  <c r="O27" i="8"/>
  <c r="M26" i="8"/>
  <c r="O26" i="8"/>
  <c r="M25" i="8"/>
  <c r="O25" i="8"/>
  <c r="J25" i="8" s="1"/>
  <c r="M23" i="8"/>
  <c r="O23" i="8"/>
  <c r="M24" i="8"/>
  <c r="M22" i="8"/>
  <c r="E49" i="12"/>
  <c r="E41" i="12"/>
  <c r="E33" i="12"/>
  <c r="E25" i="12"/>
  <c r="E17" i="12"/>
  <c r="E32" i="12"/>
  <c r="E16" i="12"/>
  <c r="E39" i="12"/>
  <c r="E23" i="12"/>
  <c r="E15" i="12"/>
  <c r="E6" i="12"/>
  <c r="E46" i="12"/>
  <c r="E38" i="12"/>
  <c r="E30" i="12"/>
  <c r="E22" i="12"/>
  <c r="E14" i="12"/>
  <c r="E8" i="12"/>
  <c r="E40" i="12"/>
  <c r="E24" i="12"/>
  <c r="E7" i="12"/>
  <c r="E47" i="12"/>
  <c r="E31" i="12"/>
  <c r="E45" i="12"/>
  <c r="E37" i="12"/>
  <c r="E29" i="12"/>
  <c r="E21" i="12"/>
  <c r="E13" i="12"/>
  <c r="E44" i="12"/>
  <c r="E36" i="12"/>
  <c r="E28" i="12"/>
  <c r="E20" i="12"/>
  <c r="E12" i="12"/>
  <c r="E43" i="12"/>
  <c r="E35" i="12"/>
  <c r="E27" i="12"/>
  <c r="E19" i="12"/>
  <c r="E10" i="12"/>
  <c r="E50" i="12"/>
  <c r="E42" i="12"/>
  <c r="E34" i="12"/>
  <c r="E26" i="12"/>
  <c r="E18" i="12"/>
  <c r="E9" i="12"/>
  <c r="E48" i="12"/>
  <c r="E4" i="12"/>
  <c r="E3" i="12"/>
  <c r="E5" i="12"/>
  <c r="L22" i="8"/>
  <c r="L23" i="8"/>
  <c r="L24" i="8"/>
  <c r="L25" i="8"/>
  <c r="L26" i="8"/>
  <c r="L27" i="8"/>
  <c r="L28" i="8"/>
  <c r="L29" i="8"/>
  <c r="L30" i="8"/>
  <c r="L31" i="8"/>
  <c r="L32" i="8"/>
  <c r="L33" i="8"/>
  <c r="L34" i="8"/>
  <c r="L35" i="8"/>
  <c r="L36" i="8"/>
  <c r="L37" i="8"/>
  <c r="L38" i="8"/>
  <c r="L39" i="8"/>
  <c r="L40" i="8"/>
  <c r="L41" i="8"/>
  <c r="L42" i="8"/>
  <c r="L43" i="8"/>
  <c r="L44" i="8"/>
  <c r="L45" i="8"/>
  <c r="L46" i="8"/>
  <c r="L47" i="8"/>
  <c r="L48" i="8"/>
  <c r="L49" i="8"/>
  <c r="L50" i="8"/>
  <c r="L51" i="8"/>
  <c r="L52" i="8"/>
  <c r="L53" i="8"/>
  <c r="L54" i="8"/>
  <c r="L55" i="8"/>
  <c r="L56" i="8"/>
  <c r="L57" i="8"/>
  <c r="L58" i="8"/>
  <c r="L59" i="8"/>
  <c r="L60" i="8"/>
  <c r="L61" i="8"/>
  <c r="L62" i="8"/>
  <c r="L63" i="8"/>
  <c r="L64" i="8"/>
  <c r="L65" i="8"/>
  <c r="L66" i="8"/>
  <c r="L67" i="8"/>
  <c r="L68" i="8"/>
  <c r="L69" i="8"/>
  <c r="L70" i="8"/>
  <c r="L21" i="8"/>
  <c r="J18" i="8" l="1"/>
</calcChain>
</file>

<file path=xl/comments1.xml><?xml version="1.0" encoding="utf-8"?>
<comments xmlns="http://schemas.openxmlformats.org/spreadsheetml/2006/main">
  <authors>
    <author>Marcos Morgada</author>
  </authors>
  <commentList>
    <comment ref="D21"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22"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23"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24"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25"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26"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27"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28"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29"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30"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31"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32"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33"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34"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35"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36"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37"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38"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39"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40"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41"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42"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43"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44"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45"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46"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47"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48"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49"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50"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51"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52"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53"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54"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55"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56"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57"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58"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59"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60"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61"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62"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63"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64"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65"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66"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67"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68"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69"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 ref="D70" authorId="0" shapeId="0">
      <text>
        <r>
          <rPr>
            <b/>
            <u/>
            <sz val="9"/>
            <color indexed="81"/>
            <rFont val="Roboto"/>
          </rPr>
          <t>CÓDIGO PARA BASES DEGENERADAS</t>
        </r>
        <r>
          <rPr>
            <sz val="9"/>
            <color indexed="81"/>
            <rFont val="Roboto"/>
          </rPr>
          <t xml:space="preserve">
M = (AC)       R = (AG)      W = (AT)     
S = (GC)        Y = (CT)       K = (GT)     
V = (AGC)     H = (ACT)   D = (AGT)      B = (GCT)   
N = (AGCT)
</t>
        </r>
        <r>
          <rPr>
            <b/>
            <u/>
            <sz val="9"/>
            <color indexed="81"/>
            <rFont val="Roboto"/>
          </rPr>
          <t xml:space="preserve">CÓDIGO PARA BASES MODIFICADAS
</t>
        </r>
        <r>
          <rPr>
            <sz val="9"/>
            <color indexed="81"/>
            <rFont val="Roboto"/>
          </rPr>
          <t>I= dInosina</t>
        </r>
      </text>
    </comment>
  </commentList>
</comments>
</file>

<file path=xl/sharedStrings.xml><?xml version="1.0" encoding="utf-8"?>
<sst xmlns="http://schemas.openxmlformats.org/spreadsheetml/2006/main" count="275" uniqueCount="144">
  <si>
    <t>Orden</t>
  </si>
  <si>
    <t>Nombre</t>
  </si>
  <si>
    <t>Secuencia 5' - 3'</t>
  </si>
  <si>
    <t>Largo</t>
  </si>
  <si>
    <t>Purificacion</t>
  </si>
  <si>
    <t>Escala</t>
  </si>
  <si>
    <t>Modif 5´</t>
  </si>
  <si>
    <t>Modif 3´</t>
  </si>
  <si>
    <t>Precio</t>
  </si>
  <si>
    <t>DNA</t>
  </si>
  <si>
    <t>Desalt</t>
  </si>
  <si>
    <t>25 nmol</t>
  </si>
  <si>
    <t>HPLC</t>
  </si>
  <si>
    <t>50 nmol</t>
  </si>
  <si>
    <t>200 nmol</t>
  </si>
  <si>
    <t>1000 nmol</t>
  </si>
  <si>
    <t>OPC</t>
  </si>
  <si>
    <t>FAM</t>
  </si>
  <si>
    <t>BHQ-2</t>
  </si>
  <si>
    <t>BHQ-1</t>
  </si>
  <si>
    <t>Cartucho</t>
  </si>
  <si>
    <t>Quasar 670</t>
  </si>
  <si>
    <t>Quasar 705</t>
  </si>
  <si>
    <t>HEX</t>
  </si>
  <si>
    <t>TAMRA</t>
  </si>
  <si>
    <t>#</t>
  </si>
  <si>
    <t>5'</t>
  </si>
  <si>
    <t>3'</t>
  </si>
  <si>
    <t>Pi</t>
  </si>
  <si>
    <t>MGB - Eclipse</t>
  </si>
  <si>
    <t>Escalas</t>
  </si>
  <si>
    <t>100 nmol</t>
  </si>
  <si>
    <t>500 nmol</t>
  </si>
  <si>
    <t>2000 nmol</t>
  </si>
  <si>
    <t>Información de contacto</t>
  </si>
  <si>
    <t>Razón social:</t>
  </si>
  <si>
    <t>CUIT:</t>
  </si>
  <si>
    <t>Dirección:</t>
  </si>
  <si>
    <t>Ciudad:</t>
  </si>
  <si>
    <t>Provincia:</t>
  </si>
  <si>
    <t>Código Postal:</t>
  </si>
  <si>
    <t>Persona de contacto:</t>
  </si>
  <si>
    <t>e-mail de contacto:</t>
  </si>
  <si>
    <t>Información de envío</t>
  </si>
  <si>
    <t>Responsable de recepción:</t>
  </si>
  <si>
    <t>e-mail:</t>
  </si>
  <si>
    <t>Teléfono:</t>
  </si>
  <si>
    <t>Precio/base</t>
  </si>
  <si>
    <t>Escalas todas</t>
  </si>
  <si>
    <t>Escala Grande</t>
  </si>
  <si>
    <t>Marcados</t>
  </si>
  <si>
    <t>Puriftodas</t>
  </si>
  <si>
    <t>Purif+35</t>
  </si>
  <si>
    <t>Purifmarcada</t>
  </si>
  <si>
    <t>Costo</t>
  </si>
  <si>
    <t>Cal Red 610</t>
  </si>
  <si>
    <t>5´FAM/3´BHQ1</t>
  </si>
  <si>
    <t>5´HEX /3´BHQ-1</t>
  </si>
  <si>
    <t>5´CalRed / 3´BHQ-2</t>
  </si>
  <si>
    <t>5´Quasar 670/3´BHQ-2</t>
  </si>
  <si>
    <t>5´Quasar 705 /3´BHQ-2</t>
  </si>
  <si>
    <t>5´FAM/3´MGB</t>
  </si>
  <si>
    <t>5´HEX /3´MGB</t>
  </si>
  <si>
    <t>5´FAM/3´TAMRA</t>
  </si>
  <si>
    <t>FAM-Pi</t>
  </si>
  <si>
    <t>HEX-Pi</t>
  </si>
  <si>
    <t>CR-Pi</t>
  </si>
  <si>
    <t>Q670-Pi</t>
  </si>
  <si>
    <t>Q705-Pi</t>
  </si>
  <si>
    <t>3'Fam</t>
  </si>
  <si>
    <t>Cartucho 100</t>
  </si>
  <si>
    <t>Cartucho 200</t>
  </si>
  <si>
    <t>HPLC 100</t>
  </si>
  <si>
    <t>HPLC 200</t>
  </si>
  <si>
    <t>NUMERO</t>
  </si>
  <si>
    <t>NOMBRE</t>
  </si>
  <si>
    <t>SECUENCIA 5' - 3'</t>
  </si>
  <si>
    <t>SECUENCIA OK?</t>
  </si>
  <si>
    <t>LARGO</t>
  </si>
  <si>
    <t>PURIFICACION</t>
  </si>
  <si>
    <t>ESCALA (nmol)</t>
  </si>
  <si>
    <t>MODIFICACION</t>
  </si>
  <si>
    <t>5´FAM / 3´BHQ1</t>
  </si>
  <si>
    <t>5´FAM / 3´TAMRA</t>
  </si>
  <si>
    <t>5´FAM / 3´MGB</t>
  </si>
  <si>
    <t>5'FAM / 3'Pi</t>
  </si>
  <si>
    <t>5´HEX / 3´BHQ-1</t>
  </si>
  <si>
    <t>5´HEX / 3´MGB</t>
  </si>
  <si>
    <t>5' HEX / 3' Pi</t>
  </si>
  <si>
    <t>5´Quasar 670 / 3´BHQ-2</t>
  </si>
  <si>
    <t>5´Quasar 670 / 3´Pi</t>
  </si>
  <si>
    <t>5´Quasar 705 / 3´BHQ-2</t>
  </si>
  <si>
    <t>5´Quasar 705 / 3´Pi</t>
  </si>
  <si>
    <t>5´CalRed / 3´Pi</t>
  </si>
  <si>
    <t>3'FAM</t>
  </si>
  <si>
    <t>FW</t>
  </si>
  <si>
    <t>CAL RED 610</t>
  </si>
  <si>
    <t>Precio bases</t>
  </si>
  <si>
    <t>Precio Purificación</t>
  </si>
  <si>
    <t>Precio modificación</t>
  </si>
  <si>
    <t>Modificación (Texto)</t>
  </si>
  <si>
    <t>Precio Base</t>
  </si>
  <si>
    <t>Purificación Escala</t>
  </si>
  <si>
    <r>
      <t xml:space="preserve">Cartucho </t>
    </r>
    <r>
      <rPr>
        <sz val="10"/>
        <color rgb="FF000000"/>
        <rFont val="Calibri"/>
        <family val="2"/>
      </rPr>
      <t>≥</t>
    </r>
    <r>
      <rPr>
        <sz val="10"/>
        <color rgb="FF000000"/>
        <rFont val="Arial"/>
        <family val="2"/>
        <scheme val="minor"/>
      </rPr>
      <t xml:space="preserve"> 200 nmol</t>
    </r>
  </si>
  <si>
    <r>
      <t xml:space="preserve">Cartucho </t>
    </r>
    <r>
      <rPr>
        <sz val="10"/>
        <color rgb="FF000000"/>
        <rFont val="Calibri"/>
        <family val="2"/>
      </rPr>
      <t>≤</t>
    </r>
    <r>
      <rPr>
        <sz val="10"/>
        <color rgb="FF000000"/>
        <rFont val="Arial"/>
        <family val="2"/>
        <scheme val="minor"/>
      </rPr>
      <t xml:space="preserve"> 100 nmol</t>
    </r>
  </si>
  <si>
    <t>HPLC ≤ 100 nmol</t>
  </si>
  <si>
    <r>
      <t xml:space="preserve">HPLC </t>
    </r>
    <r>
      <rPr>
        <sz val="10"/>
        <color rgb="FF000000"/>
        <rFont val="Calibri"/>
        <family val="2"/>
      </rPr>
      <t xml:space="preserve">≥ </t>
    </r>
    <r>
      <rPr>
        <sz val="10"/>
        <color rgb="FF000000"/>
        <rFont val="Arial"/>
        <family val="2"/>
        <scheme val="minor"/>
      </rPr>
      <t>200 nmol</t>
    </r>
  </si>
  <si>
    <t>Subtotal (USD):</t>
  </si>
  <si>
    <t>IVA (%)</t>
  </si>
  <si>
    <t>Impuestos (USD):</t>
  </si>
  <si>
    <t>Total (USD):</t>
  </si>
  <si>
    <t>Fecha:</t>
  </si>
  <si>
    <t>Descripción</t>
  </si>
  <si>
    <t>N° de Pedido:</t>
  </si>
  <si>
    <t>Agregado al PM</t>
  </si>
  <si>
    <t>Escalas de síntesis</t>
  </si>
  <si>
    <t>Purificaciones</t>
  </si>
  <si>
    <t>Escalas acorde a largo y modificación</t>
  </si>
  <si>
    <t>Precio200</t>
  </si>
  <si>
    <t>Precio100</t>
  </si>
  <si>
    <t>Ruta Nacional N° 9 - Km 280</t>
  </si>
  <si>
    <t>Parque industrial MicroPi</t>
  </si>
  <si>
    <t>Alvear (2130) - Santa Fe - Argentina</t>
  </si>
  <si>
    <t>services@uovotek.com</t>
  </si>
  <si>
    <t>Tel: +54 341 5587007</t>
  </si>
  <si>
    <t>A completar por UOVO LABS</t>
  </si>
  <si>
    <t>TOTAL:</t>
  </si>
  <si>
    <t>Abs 260</t>
  </si>
  <si>
    <t>Documento no válido como factura</t>
  </si>
  <si>
    <t>Presupuesto</t>
  </si>
  <si>
    <t>Ruta Nacional N° 9 - Km 280
Parque industrial MicroPi
Alvear (2130) - Santa Fe - Argentina
services@uovotek.com
Tel: +54 341 5587007</t>
  </si>
  <si>
    <t>Presupuesto N°:</t>
  </si>
  <si>
    <t>Validez</t>
  </si>
  <si>
    <t>Condición de pago:</t>
  </si>
  <si>
    <t>Para:</t>
  </si>
  <si>
    <t>Enviar a:</t>
  </si>
  <si>
    <t>Unidades</t>
  </si>
  <si>
    <t>Precio unitario</t>
  </si>
  <si>
    <t>Importe</t>
  </si>
  <si>
    <t>Planilla de pedido de Oligos UOVO Rev.03
Válda desde18/02/2026</t>
  </si>
  <si>
    <t>Contar inosinas</t>
  </si>
  <si>
    <t>Precio insosina</t>
  </si>
  <si>
    <t>Precio Inosina</t>
  </si>
  <si>
    <t>Nombre inosina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</si>
</sst>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164" formatCode="00\-00000000\-0"/>
    <numFmt numFmtId="165" formatCode="&quot;$&quot;\ #,##0.00"/>
    <numFmt numFmtId="166" formatCode="&quot;USD&quot;\ #,##0.00"/>
    <numFmt numFmtId="167" formatCode="&quot;$&quot;#,##0.00"/>
  </numFmts>
  <fonts count="49">
    <font>
      <sz val="10"/>
      <color rgb="FF000000"/>
      <name val="Arial"/>
      <scheme val="minor"/>
    </font>
    <font>
      <sz val="11"/>
      <color theme="1"/>
      <name val="Arial"/>
      <family val="2"/>
      <scheme val="minor"/>
    </font>
    <font>
      <sz val="11"/>
      <color theme="1"/>
      <name val="Arial"/>
      <family val="2"/>
      <scheme val="minor"/>
    </font>
    <font>
      <sz val="10"/>
      <color theme="1"/>
      <name val="Arial"/>
      <family val="2"/>
      <scheme val="minor"/>
    </font>
    <font>
      <sz val="10"/>
      <color rgb="FF000000"/>
      <name val="Arial"/>
      <family val="2"/>
      <scheme val="minor"/>
    </font>
    <font>
      <sz val="10"/>
      <color rgb="FF000000"/>
      <name val="Arial"/>
      <family val="2"/>
      <scheme val="minor"/>
    </font>
    <font>
      <sz val="10"/>
      <color rgb="FF000000"/>
      <name val="Roboto"/>
    </font>
    <font>
      <b/>
      <sz val="11"/>
      <color theme="0"/>
      <name val="Hepta Slab"/>
    </font>
    <font>
      <sz val="9"/>
      <color indexed="81"/>
      <name val="Roboto"/>
    </font>
    <font>
      <b/>
      <u/>
      <sz val="9"/>
      <color indexed="81"/>
      <name val="Roboto"/>
    </font>
    <font>
      <sz val="18"/>
      <color theme="3"/>
      <name val="Arial"/>
      <family val="2"/>
      <scheme val="maj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65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
      <sz val="10"/>
      <color rgb="FF000000"/>
      <name val="Calibri"/>
      <family val="2"/>
    </font>
    <font>
      <sz val="10"/>
      <color theme="1"/>
      <name val="Arial"/>
      <family val="2"/>
    </font>
    <font>
      <b/>
      <sz val="11"/>
      <color theme="1"/>
      <name val="Arial"/>
      <family val="2"/>
    </font>
    <font>
      <sz val="11"/>
      <color theme="1"/>
      <name val="Arial"/>
      <charset val="134"/>
      <scheme val="minor"/>
    </font>
    <font>
      <b/>
      <sz val="10"/>
      <color theme="0"/>
      <name val="Consolas"/>
      <family val="3"/>
    </font>
    <font>
      <b/>
      <sz val="10"/>
      <color rgb="FF000000"/>
      <name val="Consolas"/>
    </font>
    <font>
      <sz val="10"/>
      <color rgb="FF000000"/>
      <name val="Consolas"/>
      <family val="3"/>
    </font>
    <font>
      <u/>
      <sz val="10"/>
      <color theme="10"/>
      <name val="Consolas"/>
      <family val="3"/>
    </font>
    <font>
      <sz val="10"/>
      <color theme="2" tint="-0.34998626667073579"/>
      <name val="Arial"/>
      <family val="2"/>
      <scheme val="minor"/>
    </font>
    <font>
      <b/>
      <sz val="12"/>
      <color rgb="FF000000"/>
      <name val="Consolas"/>
      <family val="3"/>
    </font>
    <font>
      <sz val="10"/>
      <color theme="2" tint="-0.34998626667073579"/>
      <name val="Consolas"/>
      <family val="3"/>
    </font>
    <font>
      <sz val="14"/>
      <color rgb="FF000000"/>
      <name val="Consolas"/>
      <family val="3"/>
    </font>
    <font>
      <sz val="12"/>
      <color rgb="FF000000"/>
      <name val="Consolas"/>
      <family val="3"/>
    </font>
    <font>
      <sz val="12"/>
      <color theme="1"/>
      <name val="Arial"/>
      <family val="2"/>
      <scheme val="minor"/>
    </font>
    <font>
      <sz val="10"/>
      <color rgb="FF000000"/>
      <name val="Arial"/>
      <family val="2"/>
    </font>
    <font>
      <sz val="18"/>
      <color rgb="FF000000"/>
      <name val="Arial"/>
      <family val="2"/>
    </font>
    <font>
      <sz val="11"/>
      <color rgb="FF000000"/>
      <name val="Roboto"/>
    </font>
    <font>
      <b/>
      <sz val="10"/>
      <color rgb="FF000000"/>
      <name val="Arial"/>
      <family val="2"/>
    </font>
    <font>
      <b/>
      <sz val="11"/>
      <color rgb="FF000000"/>
      <name val="Arial"/>
      <family val="2"/>
    </font>
    <font>
      <sz val="10"/>
      <name val="Arial"/>
      <family val="2"/>
    </font>
    <font>
      <b/>
      <sz val="10"/>
      <color theme="0"/>
      <name val="Arial"/>
      <family val="2"/>
    </font>
    <font>
      <sz val="10"/>
      <color theme="0"/>
      <name val="Arial"/>
      <family val="2"/>
    </font>
    <font>
      <b/>
      <sz val="10"/>
      <color theme="1"/>
      <name val="Arial"/>
      <family val="2"/>
    </font>
  </fonts>
  <fills count="38">
    <fill>
      <patternFill patternType="none"/>
    </fill>
    <fill>
      <patternFill patternType="gray125"/>
    </fill>
    <fill>
      <patternFill patternType="solid">
        <fgColor rgb="FFFFFFFF"/>
        <bgColor indexed="64"/>
      </patternFill>
    </fill>
    <fill>
      <patternFill patternType="solid">
        <fgColor rgb="FF01010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1"/>
        <bgColor theme="1"/>
      </patternFill>
    </fill>
    <fill>
      <patternFill patternType="solid">
        <fgColor rgb="FFFFC000"/>
        <bgColor rgb="FFFFC000"/>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theme="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thin">
        <color auto="1"/>
      </top>
      <bottom style="thin">
        <color auto="1"/>
      </bottom>
      <diagonal/>
    </border>
    <border>
      <left style="thin">
        <color auto="1"/>
      </left>
      <right/>
      <top style="thin">
        <color auto="1"/>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theme="1" tint="0.499984740745262"/>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style="medium">
        <color theme="1" tint="0.499984740745262"/>
      </bottom>
      <diagonal/>
    </border>
    <border>
      <left/>
      <right style="medium">
        <color theme="1" tint="0.499984740745262"/>
      </right>
      <top/>
      <bottom style="medium">
        <color theme="1" tint="0.499984740745262"/>
      </bottom>
      <diagonal/>
    </border>
    <border>
      <left/>
      <right/>
      <top style="thin">
        <color indexed="64"/>
      </top>
      <bottom style="thin">
        <color indexed="64"/>
      </bottom>
      <diagonal/>
    </border>
    <border>
      <left/>
      <right style="thin">
        <color theme="3" tint="0.249977111117893"/>
      </right>
      <top/>
      <bottom/>
      <diagonal/>
    </border>
    <border>
      <left style="thin">
        <color theme="3" tint="0.249977111117893"/>
      </left>
      <right style="thin">
        <color theme="3" tint="0.249977111117893"/>
      </right>
      <top/>
      <bottom/>
      <diagonal/>
    </border>
  </borders>
  <cellStyleXfs count="48">
    <xf numFmtId="0" fontId="0" fillId="0" borderId="0"/>
    <xf numFmtId="41" fontId="4" fillId="0" borderId="0" applyFont="0" applyFill="0" applyBorder="0" applyAlignment="0" applyProtection="0"/>
    <xf numFmtId="0" fontId="10" fillId="0" borderId="0" applyNumberFormat="0" applyFill="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8" applyNumberFormat="0" applyAlignment="0" applyProtection="0"/>
    <xf numFmtId="0" fontId="18" fillId="8" borderId="9" applyNumberFormat="0" applyAlignment="0" applyProtection="0"/>
    <xf numFmtId="0" fontId="19" fillId="8" borderId="8" applyNumberFormat="0" applyAlignment="0" applyProtection="0"/>
    <xf numFmtId="0" fontId="20" fillId="0" borderId="10" applyNumberFormat="0" applyFill="0" applyAlignment="0" applyProtection="0"/>
    <xf numFmtId="0" fontId="21" fillId="9" borderId="11"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13" applyNumberFormat="0" applyFill="0" applyAlignment="0" applyProtection="0"/>
    <xf numFmtId="0" fontId="25"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5" fillId="34" borderId="0" applyNumberFormat="0" applyBorder="0" applyAlignment="0" applyProtection="0"/>
    <xf numFmtId="0" fontId="2" fillId="0" borderId="0"/>
    <xf numFmtId="0" fontId="2" fillId="10" borderId="12" applyNumberFormat="0" applyFont="0" applyAlignment="0" applyProtection="0"/>
    <xf numFmtId="0" fontId="4" fillId="0" borderId="0"/>
    <xf numFmtId="0" fontId="1" fillId="0" borderId="0"/>
    <xf numFmtId="0" fontId="29" fillId="0" borderId="0"/>
    <xf numFmtId="0" fontId="39" fillId="0" borderId="0"/>
  </cellStyleXfs>
  <cellXfs count="110">
    <xf numFmtId="0" fontId="0" fillId="0" borderId="0" xfId="0" applyFont="1" applyAlignment="1"/>
    <xf numFmtId="0" fontId="3" fillId="0" borderId="0" xfId="0" applyFont="1" applyAlignment="1">
      <alignment horizontal="left"/>
    </xf>
    <xf numFmtId="0" fontId="0" fillId="0" borderId="0" xfId="0"/>
    <xf numFmtId="0" fontId="5" fillId="0" borderId="0" xfId="0" applyFont="1" applyAlignment="1"/>
    <xf numFmtId="0" fontId="6" fillId="0" borderId="0" xfId="0" applyFont="1" applyAlignment="1"/>
    <xf numFmtId="0" fontId="6" fillId="0" borderId="0" xfId="0" applyFont="1" applyAlignment="1">
      <alignment horizontal="center"/>
    </xf>
    <xf numFmtId="0" fontId="5" fillId="0" borderId="0" xfId="0" applyFont="1"/>
    <xf numFmtId="0" fontId="0" fillId="2" borderId="1" xfId="0" applyFill="1" applyBorder="1" applyAlignment="1">
      <alignment horizontal="center" wrapText="1"/>
    </xf>
    <xf numFmtId="0" fontId="0" fillId="2" borderId="1" xfId="0" applyFill="1" applyBorder="1" applyAlignment="1">
      <alignment horizontal="center" vertical="center"/>
    </xf>
    <xf numFmtId="2" fontId="0" fillId="2" borderId="2" xfId="0" applyNumberFormat="1" applyFill="1" applyBorder="1" applyAlignment="1">
      <alignment horizontal="right" wrapText="1"/>
    </xf>
    <xf numFmtId="0" fontId="0" fillId="2" borderId="3" xfId="0" applyFont="1" applyFill="1" applyBorder="1" applyAlignment="1">
      <alignment horizontal="center" wrapText="1"/>
    </xf>
    <xf numFmtId="2" fontId="0" fillId="0" borderId="0" xfId="0" applyNumberFormat="1" applyFont="1" applyAlignment="1"/>
    <xf numFmtId="0" fontId="7" fillId="3" borderId="4" xfId="1" applyNumberFormat="1" applyFont="1" applyFill="1" applyBorder="1" applyAlignment="1">
      <alignment horizontal="center" vertical="center" wrapText="1"/>
    </xf>
    <xf numFmtId="0" fontId="5" fillId="2" borderId="3" xfId="0" applyFont="1" applyFill="1" applyBorder="1" applyAlignment="1">
      <alignment horizontal="center" wrapText="1"/>
    </xf>
    <xf numFmtId="0" fontId="5" fillId="2" borderId="1" xfId="0" applyFont="1" applyFill="1" applyBorder="1" applyAlignment="1">
      <alignment horizontal="center" wrapText="1"/>
    </xf>
    <xf numFmtId="0" fontId="5" fillId="2" borderId="1" xfId="0" applyFont="1" applyFill="1" applyBorder="1" applyAlignment="1">
      <alignment horizontal="center" vertical="center"/>
    </xf>
    <xf numFmtId="0" fontId="2" fillId="35" borderId="0" xfId="42" applyFill="1"/>
    <xf numFmtId="0" fontId="2" fillId="0" borderId="0" xfId="42"/>
    <xf numFmtId="0" fontId="4" fillId="0" borderId="0" xfId="0" applyFont="1" applyAlignment="1"/>
    <xf numFmtId="0" fontId="4" fillId="0" borderId="0" xfId="44" applyFont="1" applyAlignment="1"/>
    <xf numFmtId="0" fontId="0" fillId="0" borderId="17" xfId="0" applyFont="1" applyBorder="1" applyAlignment="1"/>
    <xf numFmtId="0" fontId="5" fillId="0" borderId="0" xfId="0" applyFont="1" applyBorder="1" applyAlignment="1"/>
    <xf numFmtId="0" fontId="5" fillId="0" borderId="18" xfId="0" applyFont="1" applyBorder="1" applyAlignment="1"/>
    <xf numFmtId="0" fontId="0" fillId="0" borderId="0" xfId="0" applyFont="1" applyBorder="1" applyAlignment="1"/>
    <xf numFmtId="0" fontId="4" fillId="0" borderId="18" xfId="0" applyFont="1" applyBorder="1" applyAlignment="1"/>
    <xf numFmtId="0" fontId="0" fillId="0" borderId="19" xfId="0" applyFont="1" applyBorder="1" applyAlignment="1"/>
    <xf numFmtId="0" fontId="0" fillId="0" borderId="20" xfId="0" applyFont="1" applyBorder="1" applyAlignment="1"/>
    <xf numFmtId="0" fontId="0" fillId="0" borderId="21" xfId="0" applyFont="1" applyBorder="1" applyAlignment="1"/>
    <xf numFmtId="0" fontId="0" fillId="0" borderId="18" xfId="0" applyFont="1" applyBorder="1" applyAlignment="1"/>
    <xf numFmtId="0" fontId="0" fillId="0" borderId="17" xfId="0" applyBorder="1"/>
    <xf numFmtId="0" fontId="2" fillId="0" borderId="0" xfId="42" applyBorder="1"/>
    <xf numFmtId="0" fontId="0" fillId="0" borderId="0" xfId="0" applyBorder="1"/>
    <xf numFmtId="0" fontId="5" fillId="0" borderId="18" xfId="0" applyFont="1" applyBorder="1"/>
    <xf numFmtId="0" fontId="5" fillId="0" borderId="17" xfId="0" applyFont="1" applyBorder="1"/>
    <xf numFmtId="0" fontId="5" fillId="0" borderId="0" xfId="0" applyFont="1" applyBorder="1"/>
    <xf numFmtId="0" fontId="2" fillId="0" borderId="18" xfId="42" applyBorder="1"/>
    <xf numFmtId="0" fontId="0" fillId="0" borderId="20" xfId="0" applyBorder="1"/>
    <xf numFmtId="0" fontId="2" fillId="0" borderId="21" xfId="42" applyBorder="1"/>
    <xf numFmtId="0" fontId="0" fillId="0" borderId="17" xfId="0" applyFont="1" applyFill="1" applyBorder="1" applyAlignment="1"/>
    <xf numFmtId="0" fontId="2" fillId="0" borderId="0" xfId="42" applyFill="1"/>
    <xf numFmtId="0" fontId="6" fillId="0" borderId="0" xfId="0" applyFont="1" applyAlignment="1">
      <alignment horizontal="center"/>
    </xf>
    <xf numFmtId="164" fontId="32" fillId="0" borderId="1" xfId="0" applyNumberFormat="1" applyFont="1" applyBorder="1" applyAlignment="1" applyProtection="1">
      <alignment horizontal="left"/>
      <protection locked="0"/>
    </xf>
    <xf numFmtId="0" fontId="32" fillId="0" borderId="0" xfId="0" applyFont="1" applyAlignment="1"/>
    <xf numFmtId="0" fontId="32" fillId="0" borderId="0" xfId="0" applyFont="1" applyAlignment="1">
      <alignment horizontal="center"/>
    </xf>
    <xf numFmtId="0" fontId="32" fillId="0" borderId="0" xfId="0" applyFont="1"/>
    <xf numFmtId="0" fontId="31" fillId="0" borderId="0" xfId="0" applyFont="1" applyBorder="1" applyAlignment="1">
      <alignment horizontal="left"/>
    </xf>
    <xf numFmtId="0" fontId="33" fillId="0" borderId="0" xfId="0" applyFont="1" applyBorder="1" applyAlignment="1" applyProtection="1">
      <alignment horizontal="left"/>
      <protection locked="0"/>
    </xf>
    <xf numFmtId="14" fontId="43" fillId="0" borderId="0" xfId="44" applyNumberFormat="1" applyFont="1" applyAlignment="1">
      <alignment horizontal="right"/>
    </xf>
    <xf numFmtId="14" fontId="43" fillId="0" borderId="0" xfId="44" applyNumberFormat="1" applyFont="1"/>
    <xf numFmtId="0" fontId="43" fillId="0" borderId="0" xfId="44" applyFont="1" applyAlignment="1">
      <alignment horizontal="right"/>
    </xf>
    <xf numFmtId="0" fontId="40" fillId="0" borderId="0" xfId="44" applyFont="1"/>
    <xf numFmtId="0" fontId="43" fillId="0" borderId="0" xfId="44" applyFont="1"/>
    <xf numFmtId="0" fontId="46" fillId="0" borderId="0" xfId="44" applyFont="1"/>
    <xf numFmtId="0" fontId="27" fillId="0" borderId="0" xfId="44" applyFont="1" applyAlignment="1">
      <alignment horizontal="left" vertical="center"/>
    </xf>
    <xf numFmtId="0" fontId="47" fillId="0" borderId="0" xfId="44" applyFont="1" applyAlignment="1">
      <alignment horizontal="left" vertical="center"/>
    </xf>
    <xf numFmtId="0" fontId="48" fillId="0" borderId="0" xfId="44" applyFont="1"/>
    <xf numFmtId="0" fontId="48" fillId="37" borderId="0" xfId="44" applyFont="1" applyFill="1" applyBorder="1"/>
    <xf numFmtId="0" fontId="27" fillId="0" borderId="0" xfId="44" applyFont="1"/>
    <xf numFmtId="166" fontId="27" fillId="0" borderId="0" xfId="44" applyNumberFormat="1" applyFont="1"/>
    <xf numFmtId="166" fontId="40" fillId="0" borderId="0" xfId="44" applyNumberFormat="1" applyFont="1"/>
    <xf numFmtId="165" fontId="40" fillId="0" borderId="0" xfId="44" applyNumberFormat="1" applyFont="1"/>
    <xf numFmtId="0" fontId="44" fillId="0" borderId="0" xfId="44" applyFont="1"/>
    <xf numFmtId="0" fontId="32" fillId="0" borderId="34" xfId="0" applyFont="1" applyBorder="1" applyAlignment="1"/>
    <xf numFmtId="0" fontId="32" fillId="0" borderId="35" xfId="0" applyFont="1" applyBorder="1" applyAlignment="1"/>
    <xf numFmtId="0" fontId="32" fillId="0" borderId="35" xfId="0" applyFont="1" applyBorder="1" applyAlignment="1" applyProtection="1">
      <protection locked="0"/>
    </xf>
    <xf numFmtId="0" fontId="32" fillId="0" borderId="34" xfId="0" applyFont="1" applyBorder="1" applyAlignment="1" applyProtection="1">
      <protection locked="0"/>
    </xf>
    <xf numFmtId="0" fontId="32" fillId="0" borderId="1" xfId="0" applyFont="1" applyBorder="1" applyAlignment="1" applyProtection="1">
      <alignment horizontal="left"/>
      <protection locked="0"/>
    </xf>
    <xf numFmtId="0" fontId="33" fillId="0" borderId="1" xfId="0" applyFont="1" applyBorder="1" applyAlignment="1" applyProtection="1">
      <alignment horizontal="left"/>
      <protection locked="0"/>
    </xf>
    <xf numFmtId="0" fontId="0" fillId="0" borderId="14" xfId="0" applyFont="1" applyBorder="1" applyAlignment="1">
      <alignment horizontal="center"/>
    </xf>
    <xf numFmtId="0" fontId="0" fillId="0" borderId="15" xfId="0" applyFont="1" applyBorder="1" applyAlignment="1">
      <alignment horizontal="center"/>
    </xf>
    <xf numFmtId="0" fontId="0" fillId="0" borderId="16" xfId="0" applyFont="1" applyBorder="1" applyAlignment="1">
      <alignment horizontal="center"/>
    </xf>
    <xf numFmtId="0" fontId="0" fillId="0" borderId="17" xfId="0" applyFont="1" applyBorder="1" applyAlignment="1">
      <alignment horizontal="center"/>
    </xf>
    <xf numFmtId="0" fontId="0" fillId="0" borderId="0" xfId="0" applyFont="1" applyAlignment="1">
      <alignment horizontal="center"/>
    </xf>
    <xf numFmtId="0" fontId="31" fillId="0" borderId="1" xfId="0" applyFont="1" applyBorder="1" applyAlignment="1">
      <alignment horizontal="left"/>
    </xf>
    <xf numFmtId="0" fontId="0" fillId="0" borderId="1" xfId="0" applyBorder="1"/>
    <xf numFmtId="0" fontId="30" fillId="36" borderId="24" xfId="0" applyFont="1" applyFill="1" applyBorder="1" applyAlignment="1">
      <alignment horizontal="left" vertical="center"/>
    </xf>
    <xf numFmtId="0" fontId="37" fillId="0" borderId="29" xfId="0" applyFont="1" applyBorder="1" applyAlignment="1">
      <alignment horizontal="left" vertical="center"/>
    </xf>
    <xf numFmtId="0" fontId="32" fillId="0" borderId="31" xfId="0" applyFont="1" applyBorder="1" applyAlignment="1">
      <alignment horizontal="left" vertical="center"/>
    </xf>
    <xf numFmtId="167" fontId="38" fillId="0" borderId="30" xfId="0" applyNumberFormat="1" applyFont="1" applyBorder="1" applyAlignment="1" applyProtection="1">
      <alignment horizontal="center" vertical="center"/>
      <protection hidden="1"/>
    </xf>
    <xf numFmtId="167" fontId="38" fillId="0" borderId="32" xfId="0" applyNumberFormat="1" applyFont="1" applyBorder="1" applyAlignment="1" applyProtection="1">
      <alignment horizontal="center" vertical="center"/>
      <protection hidden="1"/>
    </xf>
    <xf numFmtId="0" fontId="34" fillId="0" borderId="0" xfId="0" applyFont="1" applyAlignment="1">
      <alignment horizontal="center" vertical="center" wrapText="1"/>
    </xf>
    <xf numFmtId="0" fontId="35" fillId="0" borderId="23" xfId="0" applyFont="1" applyBorder="1" applyAlignment="1">
      <alignment horizontal="center" vertical="center"/>
    </xf>
    <xf numFmtId="0" fontId="35" fillId="0" borderId="26" xfId="0" applyFont="1" applyBorder="1" applyAlignment="1">
      <alignment horizontal="center" vertical="center"/>
    </xf>
    <xf numFmtId="0" fontId="35" fillId="0" borderId="27" xfId="0" applyFont="1" applyBorder="1" applyAlignment="1">
      <alignment horizontal="center" vertical="center"/>
    </xf>
    <xf numFmtId="0" fontId="35" fillId="0" borderId="28" xfId="0" applyFont="1" applyBorder="1" applyAlignment="1">
      <alignment horizontal="center" vertical="center"/>
    </xf>
    <xf numFmtId="0" fontId="36" fillId="0" borderId="23" xfId="0" applyFont="1" applyBorder="1" applyAlignment="1">
      <alignment horizontal="center" vertical="center"/>
    </xf>
    <xf numFmtId="0" fontId="36" fillId="0" borderId="26" xfId="0" applyFont="1" applyBorder="1" applyAlignment="1">
      <alignment horizontal="center" vertical="center"/>
    </xf>
    <xf numFmtId="0" fontId="36" fillId="0" borderId="27" xfId="0" applyFont="1" applyBorder="1" applyAlignment="1">
      <alignment horizontal="center" vertical="center"/>
    </xf>
    <xf numFmtId="0" fontId="36" fillId="0" borderId="28" xfId="0" applyFont="1" applyBorder="1" applyAlignment="1">
      <alignment horizontal="center" vertical="center"/>
    </xf>
    <xf numFmtId="0" fontId="32" fillId="0" borderId="1" xfId="0" applyFont="1" applyBorder="1" applyAlignment="1" applyProtection="1">
      <alignment horizontal="left"/>
      <protection locked="0"/>
    </xf>
    <xf numFmtId="0" fontId="0" fillId="0" borderId="1" xfId="0" applyBorder="1" applyAlignment="1" applyProtection="1">
      <alignment horizontal="left"/>
      <protection locked="0"/>
    </xf>
    <xf numFmtId="0" fontId="33" fillId="0" borderId="1" xfId="0" applyFont="1" applyBorder="1" applyAlignment="1" applyProtection="1">
      <alignment horizontal="left"/>
      <protection locked="0"/>
    </xf>
    <xf numFmtId="0" fontId="32" fillId="0" borderId="22" xfId="0" applyFont="1" applyBorder="1" applyAlignment="1" applyProtection="1">
      <alignment horizontal="left"/>
      <protection locked="0"/>
    </xf>
    <xf numFmtId="0" fontId="32" fillId="0" borderId="33" xfId="0" applyFont="1" applyBorder="1" applyAlignment="1" applyProtection="1">
      <alignment horizontal="left"/>
      <protection locked="0"/>
    </xf>
    <xf numFmtId="0" fontId="32" fillId="0" borderId="25" xfId="0" applyFont="1" applyBorder="1" applyAlignment="1" applyProtection="1">
      <alignment horizontal="left"/>
      <protection locked="0"/>
    </xf>
    <xf numFmtId="0" fontId="40" fillId="0" borderId="0" xfId="44" applyFont="1" applyAlignment="1">
      <alignment horizontal="center"/>
    </xf>
    <xf numFmtId="0" fontId="4" fillId="0" borderId="0" xfId="44" applyFont="1" applyAlignment="1"/>
    <xf numFmtId="0" fontId="41" fillId="0" borderId="0" xfId="44" applyFont="1" applyAlignment="1">
      <alignment horizontal="center" vertical="center"/>
    </xf>
    <xf numFmtId="0" fontId="42" fillId="0" borderId="0" xfId="44" applyFont="1" applyAlignment="1">
      <alignment horizontal="left"/>
    </xf>
    <xf numFmtId="0" fontId="40" fillId="0" borderId="0" xfId="44" applyFont="1" applyAlignment="1">
      <alignment horizontal="center" vertical="center" wrapText="1"/>
    </xf>
    <xf numFmtId="0" fontId="28" fillId="37" borderId="0" xfId="44" applyFont="1" applyFill="1" applyBorder="1" applyAlignment="1">
      <alignment horizontal="left" vertical="center"/>
    </xf>
    <xf numFmtId="0" fontId="45" fillId="0" borderId="0" xfId="44" applyFont="1" applyBorder="1"/>
    <xf numFmtId="0" fontId="28" fillId="37" borderId="0" xfId="44" applyFont="1" applyFill="1" applyBorder="1" applyAlignment="1">
      <alignment horizontal="right" vertical="center"/>
    </xf>
    <xf numFmtId="0" fontId="44" fillId="37" borderId="0" xfId="44" applyFont="1" applyFill="1" applyBorder="1" applyAlignment="1">
      <alignment horizontal="left" vertical="center"/>
    </xf>
    <xf numFmtId="0" fontId="27" fillId="0" borderId="0" xfId="44" applyFont="1" applyAlignment="1">
      <alignment horizontal="left" vertical="center"/>
    </xf>
    <xf numFmtId="0" fontId="3" fillId="0" borderId="0" xfId="44" applyFont="1" applyAlignment="1"/>
    <xf numFmtId="166" fontId="44" fillId="0" borderId="0" xfId="44" applyNumberFormat="1" applyFont="1" applyAlignment="1">
      <alignment horizontal="right"/>
    </xf>
    <xf numFmtId="0" fontId="44" fillId="0" borderId="0" xfId="44" applyFont="1" applyAlignment="1">
      <alignment horizontal="right"/>
    </xf>
    <xf numFmtId="0" fontId="32" fillId="0" borderId="0" xfId="0" applyFont="1" applyAlignment="1" applyProtection="1">
      <protection hidden="1"/>
    </xf>
    <xf numFmtId="0" fontId="32" fillId="0" borderId="35" xfId="0" applyFont="1" applyBorder="1" applyAlignment="1" applyProtection="1">
      <protection hidden="1"/>
    </xf>
  </cellXfs>
  <cellStyles count="48">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10" builtinId="20" customBuiltin="1"/>
    <cellStyle name="Incorrecto" xfId="8" builtinId="27" customBuiltin="1"/>
    <cellStyle name="Millares [0]" xfId="1" builtinId="6"/>
    <cellStyle name="Neutral" xfId="9" builtinId="28" customBuiltin="1"/>
    <cellStyle name="Normal" xfId="0" builtinId="0"/>
    <cellStyle name="Normal 2" xfId="42"/>
    <cellStyle name="Normal 3" xfId="44"/>
    <cellStyle name="Normal 4" xfId="45"/>
    <cellStyle name="Normal 4 2" xfId="46"/>
    <cellStyle name="Normal 5" xfId="47"/>
    <cellStyle name="Notas 2" xfId="43"/>
    <cellStyle name="Salida" xfId="11" builtinId="21" customBuiltin="1"/>
    <cellStyle name="Texto de advertencia" xfId="15" builtinId="11" customBuiltin="1"/>
    <cellStyle name="Texto explicativo" xfId="16" builtinId="53" customBuiltin="1"/>
    <cellStyle name="Título" xfId="2" builtinId="15" customBuiltin="1"/>
    <cellStyle name="Título 2" xfId="4" builtinId="17" customBuiltin="1"/>
    <cellStyle name="Título 3" xfId="5" builtinId="18" customBuiltin="1"/>
    <cellStyle name="Total" xfId="17" builtinId="25" customBuiltin="1"/>
  </cellStyles>
  <dxfs count="12">
    <dxf>
      <font>
        <strike val="0"/>
        <outline val="0"/>
        <shadow val="0"/>
        <u val="none"/>
        <vertAlign val="baseline"/>
        <sz val="10"/>
        <color rgb="FF000000"/>
        <name val="Consolas"/>
        <scheme val="none"/>
      </font>
      <border diagonalUp="0" diagonalDown="0">
        <left style="thin">
          <color theme="3" tint="0.249977111117893"/>
        </left>
        <right style="thin">
          <color theme="3" tint="0.249977111117893"/>
        </right>
        <top/>
        <bottom/>
        <vertical/>
        <horizontal/>
      </border>
      <protection locked="0" hidden="0"/>
    </dxf>
    <dxf>
      <font>
        <strike val="0"/>
        <outline val="0"/>
        <shadow val="0"/>
        <u val="none"/>
        <vertAlign val="baseline"/>
        <sz val="10"/>
        <color rgb="FF000000"/>
        <name val="Consolas"/>
        <scheme val="none"/>
      </font>
      <border diagonalUp="0" diagonalDown="0">
        <left style="thin">
          <color theme="3" tint="0.249977111117893"/>
        </left>
        <right style="thin">
          <color theme="3" tint="0.249977111117893"/>
        </right>
        <top/>
        <bottom/>
        <vertical/>
        <horizontal/>
      </border>
      <protection locked="0" hidden="0"/>
    </dxf>
    <dxf>
      <font>
        <strike val="0"/>
        <outline val="0"/>
        <shadow val="0"/>
        <u val="none"/>
        <vertAlign val="baseline"/>
        <sz val="10"/>
        <color rgb="FF000000"/>
        <name val="Consolas"/>
        <scheme val="none"/>
      </font>
      <numFmt numFmtId="0" formatCode="General"/>
      <border diagonalUp="0" diagonalDown="0">
        <left style="thin">
          <color theme="3" tint="0.249977111117893"/>
        </left>
        <right style="thin">
          <color theme="3" tint="0.249977111117893"/>
        </right>
        <top/>
        <bottom/>
        <vertical/>
        <horizontal/>
      </border>
      <protection locked="1" hidden="1"/>
    </dxf>
    <dxf>
      <font>
        <strike val="0"/>
        <outline val="0"/>
        <shadow val="0"/>
        <u val="none"/>
        <vertAlign val="baseline"/>
        <sz val="10"/>
        <color rgb="FF000000"/>
        <name val="Consolas"/>
        <scheme val="none"/>
      </font>
      <border diagonalUp="0" diagonalDown="0">
        <left/>
        <right style="thin">
          <color theme="3" tint="0.249977111117893"/>
        </right>
        <top/>
        <bottom/>
        <vertical/>
        <horizontal/>
      </border>
      <protection locked="0" hidden="0"/>
    </dxf>
    <dxf>
      <font>
        <strike val="0"/>
        <outline val="0"/>
        <shadow val="0"/>
        <u val="none"/>
        <vertAlign val="baseline"/>
        <sz val="10"/>
        <color rgb="FF000000"/>
        <name val="Consolas"/>
        <scheme val="none"/>
      </font>
      <protection locked="0" hidden="0"/>
    </dxf>
    <dxf>
      <font>
        <strike val="0"/>
        <outline val="0"/>
        <shadow val="0"/>
        <u val="none"/>
        <vertAlign val="baseline"/>
        <sz val="10"/>
        <color rgb="FF000000"/>
        <name val="Consolas"/>
        <scheme val="none"/>
      </font>
      <numFmt numFmtId="0" formatCode="General"/>
      <protection locked="1" hidden="1"/>
    </dxf>
    <dxf>
      <font>
        <strike val="0"/>
        <outline val="0"/>
        <shadow val="0"/>
        <u val="none"/>
        <vertAlign val="baseline"/>
        <sz val="10"/>
        <color rgb="FF000000"/>
        <name val="Consolas"/>
        <scheme val="none"/>
      </font>
      <border diagonalUp="0" diagonalDown="0">
        <left/>
        <right style="thin">
          <color theme="3" tint="0.249977111117893"/>
        </right>
        <top/>
        <bottom/>
        <vertical/>
        <horizontal/>
      </border>
      <protection locked="0" hidden="0"/>
    </dxf>
    <dxf>
      <font>
        <strike val="0"/>
        <outline val="0"/>
        <shadow val="0"/>
        <u val="none"/>
        <vertAlign val="baseline"/>
        <sz val="10"/>
        <color rgb="FF000000"/>
        <name val="Consolas"/>
        <scheme val="none"/>
      </font>
      <border diagonalUp="0" diagonalDown="0">
        <left style="thin">
          <color theme="3" tint="0.249977111117893"/>
        </left>
        <right style="thin">
          <color theme="3" tint="0.249977111117893"/>
        </right>
        <top/>
        <bottom/>
        <vertical/>
        <horizontal/>
      </border>
      <protection locked="0" hidden="0"/>
    </dxf>
    <dxf>
      <font>
        <strike val="0"/>
        <outline val="0"/>
        <shadow val="0"/>
        <u val="none"/>
        <vertAlign val="baseline"/>
        <sz val="10"/>
        <color rgb="FF000000"/>
        <name val="Consolas"/>
        <scheme val="none"/>
      </font>
      <border diagonalUp="0" diagonalDown="0">
        <left style="thin">
          <color theme="3" tint="0.249977111117893"/>
        </left>
        <right style="thin">
          <color theme="3" tint="0.249977111117893"/>
        </right>
        <top/>
        <bottom/>
        <vertical/>
        <horizontal/>
      </border>
    </dxf>
    <dxf>
      <font>
        <strike val="0"/>
        <outline val="0"/>
        <shadow val="0"/>
        <u val="none"/>
        <vertAlign val="baseline"/>
        <sz val="10"/>
        <color rgb="FF000000"/>
        <name val="Consolas"/>
        <scheme val="none"/>
      </font>
      <border diagonalUp="0" diagonalDown="0">
        <left/>
        <right style="thin">
          <color theme="3" tint="0.249977111117893"/>
        </right>
        <top/>
        <bottom/>
        <vertical/>
        <horizontal/>
      </border>
    </dxf>
    <dxf>
      <font>
        <strike val="0"/>
        <outline val="0"/>
        <shadow val="0"/>
        <u val="none"/>
        <vertAlign val="baseline"/>
        <sz val="10"/>
        <color rgb="FF000000"/>
        <name val="Consolas"/>
        <scheme val="none"/>
      </font>
    </dxf>
    <dxf>
      <font>
        <strike val="0"/>
        <outline val="0"/>
        <shadow val="0"/>
        <u val="none"/>
        <vertAlign val="baseline"/>
        <sz val="10"/>
        <color rgb="FF000000"/>
        <name val="Consolas"/>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133351</xdr:colOff>
      <xdr:row>1</xdr:row>
      <xdr:rowOff>9525</xdr:rowOff>
    </xdr:from>
    <xdr:to>
      <xdr:col>2</xdr:col>
      <xdr:colOff>1295401</xdr:colOff>
      <xdr:row>4</xdr:row>
      <xdr:rowOff>76041</xdr:rowOff>
    </xdr:to>
    <xdr:pic>
      <xdr:nvPicPr>
        <xdr:cNvPr id="2" name="Imagen 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209550"/>
          <a:ext cx="2667000" cy="6665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59</xdr:row>
      <xdr:rowOff>0</xdr:rowOff>
    </xdr:from>
    <xdr:ext cx="6505575" cy="838200"/>
    <xdr:sp macro="" textlink="">
      <xdr:nvSpPr>
        <xdr:cNvPr id="2" name="Shape 3"/>
        <xdr:cNvSpPr txBox="1"/>
      </xdr:nvSpPr>
      <xdr:spPr>
        <a:xfrm>
          <a:off x="419100" y="9572625"/>
          <a:ext cx="6505575" cy="838200"/>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1100" b="0">
              <a:solidFill>
                <a:srgbClr val="6D7F87"/>
              </a:solidFill>
              <a:latin typeface="Roboto"/>
              <a:ea typeface="Roboto"/>
              <a:cs typeface="Roboto"/>
              <a:sym typeface="Roboto"/>
            </a:rPr>
            <a:t>El presente presupuesto ha sido pactado en dólares estadounidenses. Al momento del pago en caso de que sea abonado en pesos argentinos, se considerará el tipo de cambio vendedor del Banco de la Nación Argentina dólar billete vigente al día anterior a la facturación. </a:t>
          </a:r>
          <a:endParaRPr sz="1400"/>
        </a:p>
      </xdr:txBody>
    </xdr:sp>
    <xdr:clientData fLocksWithSheet="0"/>
  </xdr:oneCellAnchor>
  <xdr:oneCellAnchor>
    <xdr:from>
      <xdr:col>0</xdr:col>
      <xdr:colOff>771525</xdr:colOff>
      <xdr:row>4</xdr:row>
      <xdr:rowOff>142875</xdr:rowOff>
    </xdr:from>
    <xdr:ext cx="1952625" cy="714375"/>
    <xdr:pic>
      <xdr:nvPicPr>
        <xdr:cNvPr id="3" name="image1.png" descr="LOGO UOVO COLOR.png"/>
        <xdr:cNvPicPr preferRelativeResize="0"/>
      </xdr:nvPicPr>
      <xdr:blipFill>
        <a:blip xmlns:r="http://schemas.openxmlformats.org/officeDocument/2006/relationships" r:embed="rId1" cstate="print"/>
        <a:stretch>
          <a:fillRect/>
        </a:stretch>
      </xdr:blipFill>
      <xdr:spPr>
        <a:xfrm>
          <a:off x="419100" y="790575"/>
          <a:ext cx="1952625" cy="71437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cos%20Morgada\Downloads\SO_interma_MN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la pedidos"/>
      <sheetName val="Tablas de datos"/>
      <sheetName val="Oligos Pedidos"/>
      <sheetName val="Codificacion"/>
      <sheetName val="Orden Dr Oligo"/>
      <sheetName val="Hoja productiva"/>
      <sheetName val="Orden de Facturación "/>
      <sheetName val="Datos CoA"/>
      <sheetName val="Reclamos"/>
    </sheetNames>
    <sheetDataSet>
      <sheetData sheetId="0"/>
      <sheetData sheetId="1">
        <row r="1">
          <cell r="F1" t="str">
            <v>Desalt</v>
          </cell>
          <cell r="G1" t="str">
            <v>OPC</v>
          </cell>
        </row>
        <row r="2">
          <cell r="C2" t="str">
            <v>25 nmol</v>
          </cell>
          <cell r="E2" t="str">
            <v>50 nmol</v>
          </cell>
          <cell r="F2" t="str">
            <v>OPC</v>
          </cell>
          <cell r="G2" t="str">
            <v>HPLC</v>
          </cell>
        </row>
        <row r="3">
          <cell r="C3" t="str">
            <v>50 nmol</v>
          </cell>
          <cell r="E3" t="str">
            <v>100 nmol</v>
          </cell>
          <cell r="F3" t="str">
            <v>HPLC</v>
          </cell>
        </row>
        <row r="4">
          <cell r="C4" t="str">
            <v>100 nmol</v>
          </cell>
          <cell r="E4" t="str">
            <v>200 nmol</v>
          </cell>
        </row>
        <row r="5">
          <cell r="C5" t="str">
            <v>200 nmol</v>
          </cell>
          <cell r="E5" t="str">
            <v>500 nmol</v>
          </cell>
        </row>
        <row r="6">
          <cell r="C6" t="str">
            <v>500 nmol</v>
          </cell>
          <cell r="E6" t="str">
            <v>1000 nmol</v>
          </cell>
        </row>
        <row r="7">
          <cell r="C7" t="str">
            <v>1000 nmol</v>
          </cell>
          <cell r="E7" t="str">
            <v>2000 nmol</v>
          </cell>
        </row>
        <row r="8">
          <cell r="C8" t="str">
            <v>2000 nmol</v>
          </cell>
        </row>
      </sheetData>
      <sheetData sheetId="2"/>
      <sheetData sheetId="3"/>
      <sheetData sheetId="4"/>
      <sheetData sheetId="5"/>
      <sheetData sheetId="6"/>
      <sheetData sheetId="7"/>
      <sheetData sheetId="8"/>
    </sheetDataSet>
  </externalBook>
</externalLink>
</file>

<file path=xl/tables/table1.xml><?xml version="1.0" encoding="utf-8"?>
<table xmlns="http://schemas.openxmlformats.org/spreadsheetml/2006/main" id="1" name="Tabla1" displayName="Tabla1" ref="A20:J70" totalsRowShown="0" headerRowDxfId="11" dataDxfId="10">
  <autoFilter ref="A20:J70"/>
  <tableColumns count="10">
    <tableColumn id="1" name="#" dataDxfId="9"/>
    <tableColumn id="2" name="Orden" dataDxfId="8"/>
    <tableColumn id="3" name="Nombre" dataDxfId="7"/>
    <tableColumn id="4" name="Secuencia 5' - 3'" dataDxfId="6"/>
    <tableColumn id="5" name="Modif 5´" dataDxfId="4"/>
    <tableColumn id="6" name="Modif 3´" dataDxfId="3"/>
    <tableColumn id="7" name="Largo" dataDxfId="2">
      <calculatedColumnFormula>LEN(Tabla1[[#This Row],[Secuencia 5'' - 3'']])</calculatedColumnFormula>
    </tableColumn>
    <tableColumn id="8" name="Escala" dataDxfId="1"/>
    <tableColumn id="9" name="Purificacion" dataDxfId="0"/>
    <tableColumn id="10" name="Precio" dataDxfId="5">
      <calculatedColumnFormula>IF(Tabla1[[#This Row],[Secuencia 5'' - 3'']]&lt;&gt;"",IF(Tabla1[[#This Row],[Escala]]&lt;&gt;"",IF(Tabla1[[#This Row],[Purificacion]]&lt;&gt;"",(O21+Q21+S21+U21*V21),""),""),"")</calculatedColumnFormula>
    </tableColumn>
  </tableColumns>
  <tableStyleInfo name="TableStyleMedium1"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V25"/>
  <sheetViews>
    <sheetView workbookViewId="0">
      <selection activeCell="L12" sqref="L12:L18"/>
    </sheetView>
  </sheetViews>
  <sheetFormatPr baseColWidth="10" defaultRowHeight="12.75"/>
  <cols>
    <col min="1" max="1" width="20.5703125" bestFit="1" customWidth="1"/>
    <col min="2" max="2" width="6.5703125" bestFit="1" customWidth="1"/>
    <col min="3" max="3" width="13.140625" bestFit="1" customWidth="1"/>
    <col min="4" max="4" width="20.140625" customWidth="1"/>
    <col min="12" max="12" width="12.28515625" bestFit="1" customWidth="1"/>
  </cols>
  <sheetData>
    <row r="1" spans="1:22" ht="13.5" thickBot="1"/>
    <row r="2" spans="1:22">
      <c r="A2" s="68" t="s">
        <v>114</v>
      </c>
      <c r="B2" s="69"/>
      <c r="C2" s="69"/>
      <c r="D2" s="70"/>
      <c r="E2" s="68" t="s">
        <v>115</v>
      </c>
      <c r="F2" s="69"/>
      <c r="G2" s="70"/>
      <c r="H2" s="69" t="s">
        <v>116</v>
      </c>
      <c r="I2" s="69"/>
      <c r="J2" s="70"/>
      <c r="K2" s="71" t="s">
        <v>117</v>
      </c>
      <c r="L2" s="72"/>
      <c r="M2" s="72"/>
      <c r="N2" s="72"/>
    </row>
    <row r="3" spans="1:22" ht="14.25">
      <c r="A3" s="29" t="s">
        <v>26</v>
      </c>
      <c r="B3" s="30" t="s">
        <v>95</v>
      </c>
      <c r="C3" s="31" t="s">
        <v>27</v>
      </c>
      <c r="D3" s="32" t="s">
        <v>95</v>
      </c>
      <c r="E3" s="20" t="s">
        <v>30</v>
      </c>
      <c r="F3" s="23" t="s">
        <v>47</v>
      </c>
      <c r="G3" s="28"/>
      <c r="H3" s="23"/>
      <c r="I3" s="21" t="s">
        <v>54</v>
      </c>
      <c r="J3" s="22"/>
      <c r="K3" t="s">
        <v>11</v>
      </c>
      <c r="L3" t="s">
        <v>13</v>
      </c>
      <c r="M3" t="s">
        <v>31</v>
      </c>
      <c r="N3" t="s">
        <v>31</v>
      </c>
      <c r="O3" t="s">
        <v>10</v>
      </c>
      <c r="P3" t="s">
        <v>20</v>
      </c>
      <c r="Q3" t="s">
        <v>12</v>
      </c>
      <c r="R3" t="s">
        <v>12</v>
      </c>
      <c r="S3" s="6" t="s">
        <v>19</v>
      </c>
      <c r="T3" s="6" t="s">
        <v>19</v>
      </c>
      <c r="U3" s="6" t="s">
        <v>19</v>
      </c>
      <c r="V3" s="6" t="s">
        <v>18</v>
      </c>
    </row>
    <row r="4" spans="1:22" ht="14.25">
      <c r="A4" s="33" t="s">
        <v>17</v>
      </c>
      <c r="B4" s="30">
        <v>537.46</v>
      </c>
      <c r="C4" s="34" t="s">
        <v>19</v>
      </c>
      <c r="D4" s="35">
        <v>554.49</v>
      </c>
      <c r="E4" s="20" t="s">
        <v>11</v>
      </c>
      <c r="F4" s="23">
        <v>0.32</v>
      </c>
      <c r="G4" s="28">
        <v>25</v>
      </c>
      <c r="H4" s="23" t="s">
        <v>10</v>
      </c>
      <c r="I4" s="23">
        <v>0</v>
      </c>
      <c r="J4" s="24" t="s">
        <v>104</v>
      </c>
      <c r="K4" t="s">
        <v>13</v>
      </c>
      <c r="L4" t="s">
        <v>31</v>
      </c>
      <c r="M4" t="s">
        <v>14</v>
      </c>
      <c r="N4" t="s">
        <v>14</v>
      </c>
      <c r="O4" t="s">
        <v>20</v>
      </c>
      <c r="P4" t="s">
        <v>12</v>
      </c>
      <c r="S4" s="6" t="s">
        <v>18</v>
      </c>
      <c r="T4" s="2" t="s">
        <v>24</v>
      </c>
      <c r="U4" s="2" t="s">
        <v>29</v>
      </c>
      <c r="V4" s="2" t="s">
        <v>28</v>
      </c>
    </row>
    <row r="5" spans="1:22" ht="14.25">
      <c r="A5" s="29" t="s">
        <v>23</v>
      </c>
      <c r="B5" s="30">
        <v>744.13</v>
      </c>
      <c r="C5" s="34" t="s">
        <v>18</v>
      </c>
      <c r="D5" s="35">
        <v>556.47</v>
      </c>
      <c r="E5" s="20" t="s">
        <v>13</v>
      </c>
      <c r="F5" s="23">
        <v>0.4</v>
      </c>
      <c r="G5" s="28">
        <v>50</v>
      </c>
      <c r="H5" s="23" t="s">
        <v>70</v>
      </c>
      <c r="I5" s="23">
        <v>8</v>
      </c>
      <c r="J5" s="24" t="s">
        <v>105</v>
      </c>
      <c r="K5" t="s">
        <v>31</v>
      </c>
      <c r="L5" t="s">
        <v>14</v>
      </c>
      <c r="M5" t="s">
        <v>32</v>
      </c>
      <c r="O5" t="s">
        <v>12</v>
      </c>
      <c r="S5" s="2" t="s">
        <v>24</v>
      </c>
      <c r="T5" s="2" t="s">
        <v>29</v>
      </c>
      <c r="U5" s="2" t="s">
        <v>28</v>
      </c>
    </row>
    <row r="6" spans="1:22" ht="14.25">
      <c r="A6" s="29" t="s">
        <v>21</v>
      </c>
      <c r="B6" s="30">
        <v>646.77</v>
      </c>
      <c r="C6" s="31" t="s">
        <v>24</v>
      </c>
      <c r="D6" s="35">
        <v>623.6</v>
      </c>
      <c r="E6" s="20" t="s">
        <v>31</v>
      </c>
      <c r="F6" s="23">
        <v>0.46</v>
      </c>
      <c r="G6" s="28">
        <v>100</v>
      </c>
      <c r="H6" s="23" t="s">
        <v>71</v>
      </c>
      <c r="I6" s="23">
        <v>12</v>
      </c>
      <c r="J6" s="24" t="s">
        <v>103</v>
      </c>
      <c r="K6" t="s">
        <v>14</v>
      </c>
      <c r="L6" t="s">
        <v>32</v>
      </c>
      <c r="M6" t="s">
        <v>15</v>
      </c>
      <c r="S6" s="2" t="s">
        <v>29</v>
      </c>
      <c r="T6" s="2" t="s">
        <v>28</v>
      </c>
    </row>
    <row r="7" spans="1:22" ht="14.25">
      <c r="A7" s="29" t="s">
        <v>22</v>
      </c>
      <c r="B7" s="30">
        <v>746.89</v>
      </c>
      <c r="C7" s="31" t="s">
        <v>29</v>
      </c>
      <c r="D7" s="35">
        <v>1120.56</v>
      </c>
      <c r="E7" s="20" t="s">
        <v>14</v>
      </c>
      <c r="F7" s="23">
        <v>0.6</v>
      </c>
      <c r="G7" s="28">
        <v>200</v>
      </c>
      <c r="H7" s="23" t="s">
        <v>72</v>
      </c>
      <c r="I7" s="23">
        <v>35</v>
      </c>
      <c r="J7" s="24" t="s">
        <v>106</v>
      </c>
      <c r="K7" t="s">
        <v>32</v>
      </c>
      <c r="L7" t="s">
        <v>15</v>
      </c>
      <c r="M7" t="s">
        <v>33</v>
      </c>
      <c r="S7" s="2" t="s">
        <v>17</v>
      </c>
    </row>
    <row r="8" spans="1:22" ht="15" thickBot="1">
      <c r="A8" s="33" t="s">
        <v>55</v>
      </c>
      <c r="B8" s="30">
        <v>737.5</v>
      </c>
      <c r="C8" s="31" t="s">
        <v>17</v>
      </c>
      <c r="D8" s="35">
        <v>569.46</v>
      </c>
      <c r="E8" s="20" t="s">
        <v>32</v>
      </c>
      <c r="F8" s="23">
        <v>1</v>
      </c>
      <c r="G8" s="28">
        <v>500</v>
      </c>
      <c r="H8" s="26" t="s">
        <v>73</v>
      </c>
      <c r="I8" s="26">
        <v>50</v>
      </c>
      <c r="J8" s="27"/>
      <c r="K8" t="s">
        <v>15</v>
      </c>
      <c r="L8" t="s">
        <v>33</v>
      </c>
      <c r="S8" s="2" t="s">
        <v>28</v>
      </c>
    </row>
    <row r="9" spans="1:22" ht="15" thickBot="1">
      <c r="A9" s="25"/>
      <c r="B9" s="26"/>
      <c r="C9" s="36" t="s">
        <v>28</v>
      </c>
      <c r="D9" s="37">
        <v>79.98</v>
      </c>
      <c r="E9" s="20" t="s">
        <v>15</v>
      </c>
      <c r="F9" s="23">
        <v>1.34</v>
      </c>
      <c r="G9" s="28">
        <v>1000</v>
      </c>
      <c r="K9" t="s">
        <v>33</v>
      </c>
    </row>
    <row r="10" spans="1:22" ht="13.5" thickBot="1">
      <c r="E10" s="25" t="s">
        <v>33</v>
      </c>
      <c r="F10" s="26">
        <v>1.78</v>
      </c>
      <c r="G10" s="27">
        <v>2000</v>
      </c>
    </row>
    <row r="11" spans="1:22">
      <c r="E11" s="38" t="s">
        <v>118</v>
      </c>
      <c r="F11" t="s">
        <v>119</v>
      </c>
      <c r="G11" s="3" t="s">
        <v>95</v>
      </c>
      <c r="H11" s="18" t="s">
        <v>127</v>
      </c>
      <c r="J11" t="s">
        <v>5</v>
      </c>
      <c r="K11" t="s">
        <v>142</v>
      </c>
      <c r="M11" s="11"/>
      <c r="O11">
        <v>102.38</v>
      </c>
    </row>
    <row r="12" spans="1:22" ht="14.25">
      <c r="A12" s="7" t="s">
        <v>56</v>
      </c>
      <c r="B12" s="9">
        <v>178.06</v>
      </c>
      <c r="C12" s="11">
        <f>B13-B12</f>
        <v>63.669999999999987</v>
      </c>
      <c r="D12" s="14" t="s">
        <v>82</v>
      </c>
      <c r="E12" s="9">
        <f>B12-50</f>
        <v>128.06</v>
      </c>
      <c r="F12">
        <v>67.38</v>
      </c>
      <c r="G12" s="11">
        <f>+B4+D4</f>
        <v>1091.95</v>
      </c>
      <c r="H12">
        <v>28960</v>
      </c>
      <c r="J12" t="s">
        <v>11</v>
      </c>
      <c r="K12">
        <v>40</v>
      </c>
      <c r="L12" t="str">
        <f>CONCATENATE("deoxy-Inosina ",J12)</f>
        <v>deoxy-Inosina 25 nmol</v>
      </c>
      <c r="M12" s="17" t="s">
        <v>26</v>
      </c>
      <c r="N12" s="17"/>
      <c r="O12" s="17">
        <v>116.85</v>
      </c>
    </row>
    <row r="13" spans="1:22" ht="14.25">
      <c r="A13" s="7" t="s">
        <v>57</v>
      </c>
      <c r="B13" s="9">
        <v>241.73</v>
      </c>
      <c r="D13" s="14" t="s">
        <v>83</v>
      </c>
      <c r="E13" s="9">
        <f t="shared" ref="E13:E25" si="0">B13-50</f>
        <v>191.73</v>
      </c>
      <c r="F13">
        <v>81.849999999999994</v>
      </c>
      <c r="G13" s="11">
        <f>+B4+D6</f>
        <v>1161.06</v>
      </c>
      <c r="H13">
        <v>28360</v>
      </c>
      <c r="J13" t="s">
        <v>13</v>
      </c>
      <c r="K13">
        <v>60</v>
      </c>
      <c r="L13" t="str">
        <f t="shared" ref="L13:L18" si="1">CONCATENATE("deoxy-Inosina ",J13)</f>
        <v>deoxy-Inosina 50 nmol</v>
      </c>
      <c r="M13" s="17" t="s">
        <v>17</v>
      </c>
      <c r="N13" s="17"/>
      <c r="O13" s="17">
        <v>188.38</v>
      </c>
    </row>
    <row r="14" spans="1:22" ht="14.25">
      <c r="A14" s="7" t="s">
        <v>58</v>
      </c>
      <c r="B14" s="9">
        <v>364.2</v>
      </c>
      <c r="D14" s="14" t="s">
        <v>84</v>
      </c>
      <c r="E14" s="9">
        <f t="shared" si="0"/>
        <v>314.2</v>
      </c>
      <c r="F14">
        <v>153.38</v>
      </c>
      <c r="G14" s="11">
        <f>+B4+D7</f>
        <v>1658.02</v>
      </c>
      <c r="H14">
        <f>H15+6600</f>
        <v>27560</v>
      </c>
      <c r="J14" t="s">
        <v>31</v>
      </c>
      <c r="K14">
        <v>80</v>
      </c>
      <c r="L14" t="str">
        <f t="shared" si="1"/>
        <v>deoxy-Inosina 100 nmol</v>
      </c>
      <c r="M14" s="17" t="s">
        <v>23</v>
      </c>
      <c r="N14" s="17"/>
      <c r="O14" s="17">
        <v>102.38</v>
      </c>
    </row>
    <row r="15" spans="1:22" ht="14.25">
      <c r="A15" s="8" t="s">
        <v>59</v>
      </c>
      <c r="B15" s="9">
        <v>260.76</v>
      </c>
      <c r="D15" s="13" t="s">
        <v>85</v>
      </c>
      <c r="E15" s="9">
        <f t="shared" si="0"/>
        <v>210.76</v>
      </c>
      <c r="F15">
        <v>67.38</v>
      </c>
      <c r="G15" s="11">
        <f>+B4+D9</f>
        <v>617.44000000000005</v>
      </c>
      <c r="H15">
        <v>20960</v>
      </c>
      <c r="J15" t="s">
        <v>14</v>
      </c>
      <c r="K15">
        <v>120</v>
      </c>
      <c r="L15" t="str">
        <f t="shared" si="1"/>
        <v>deoxy-Inosina 200 nmol</v>
      </c>
      <c r="M15" s="17" t="s">
        <v>21</v>
      </c>
      <c r="N15" s="17"/>
      <c r="O15" s="17">
        <v>138.99</v>
      </c>
    </row>
    <row r="16" spans="1:22" ht="14.25">
      <c r="A16" s="8" t="s">
        <v>60</v>
      </c>
      <c r="B16" s="9">
        <v>297.36</v>
      </c>
      <c r="D16" s="14" t="s">
        <v>86</v>
      </c>
      <c r="E16" s="9">
        <f t="shared" si="0"/>
        <v>247.36</v>
      </c>
      <c r="F16">
        <v>103.99000000000001</v>
      </c>
      <c r="G16" s="11">
        <f>+B5+D4</f>
        <v>1298.6199999999999</v>
      </c>
      <c r="H16">
        <v>39600</v>
      </c>
      <c r="J16" t="s">
        <v>32</v>
      </c>
      <c r="K16">
        <v>150</v>
      </c>
      <c r="L16" t="str">
        <f t="shared" si="1"/>
        <v>deoxy-Inosina 500 nmol</v>
      </c>
      <c r="M16" s="17" t="s">
        <v>22</v>
      </c>
      <c r="N16" s="17"/>
      <c r="O16" s="17">
        <v>255.75</v>
      </c>
    </row>
    <row r="17" spans="1:15" ht="14.25">
      <c r="A17" s="7" t="s">
        <v>61</v>
      </c>
      <c r="B17" s="9">
        <v>327.62</v>
      </c>
      <c r="D17" s="14" t="s">
        <v>87</v>
      </c>
      <c r="E17" s="9">
        <f t="shared" si="0"/>
        <v>277.62</v>
      </c>
      <c r="F17">
        <v>220.75</v>
      </c>
      <c r="G17" s="11">
        <f>+B5+D7</f>
        <v>1864.69</v>
      </c>
      <c r="H17">
        <f>H18+6600</f>
        <v>38200</v>
      </c>
      <c r="J17" t="s">
        <v>15</v>
      </c>
      <c r="K17">
        <v>175</v>
      </c>
      <c r="L17" t="str">
        <f t="shared" si="1"/>
        <v>deoxy-Inosina 1000 nmol</v>
      </c>
      <c r="M17" s="17" t="s">
        <v>96</v>
      </c>
      <c r="N17" s="16"/>
      <c r="O17" s="17">
        <v>138.99</v>
      </c>
    </row>
    <row r="18" spans="1:15">
      <c r="A18" s="7" t="s">
        <v>62</v>
      </c>
      <c r="B18" s="9">
        <v>444.78</v>
      </c>
      <c r="C18" s="11">
        <f>B18-B17</f>
        <v>117.15999999999997</v>
      </c>
      <c r="D18" s="13" t="s">
        <v>88</v>
      </c>
      <c r="E18" s="9">
        <f t="shared" si="0"/>
        <v>394.78</v>
      </c>
      <c r="F18">
        <v>103.99000000000001</v>
      </c>
      <c r="G18" s="11">
        <f>B5+D9</f>
        <v>824.11</v>
      </c>
      <c r="H18">
        <v>31600</v>
      </c>
      <c r="J18" t="s">
        <v>33</v>
      </c>
      <c r="K18">
        <v>200</v>
      </c>
      <c r="L18" t="str">
        <f t="shared" si="1"/>
        <v>deoxy-Inosina 2000 nmol</v>
      </c>
      <c r="M18" s="11"/>
      <c r="O18">
        <v>149.94</v>
      </c>
    </row>
    <row r="19" spans="1:15" ht="14.25">
      <c r="A19" s="7" t="s">
        <v>63</v>
      </c>
      <c r="B19" s="9">
        <v>203.22</v>
      </c>
      <c r="D19" s="15" t="s">
        <v>89</v>
      </c>
      <c r="E19" s="9">
        <f t="shared" si="0"/>
        <v>153.22</v>
      </c>
      <c r="F19">
        <v>114.94</v>
      </c>
      <c r="G19" s="11">
        <f>+B6+D5</f>
        <v>1203.24</v>
      </c>
      <c r="H19">
        <v>10800</v>
      </c>
      <c r="M19" s="11"/>
      <c r="O19" s="39">
        <v>149.94</v>
      </c>
    </row>
    <row r="20" spans="1:15">
      <c r="A20" s="10" t="s">
        <v>64</v>
      </c>
      <c r="B20" s="9">
        <v>178.06</v>
      </c>
      <c r="D20" s="15" t="s">
        <v>90</v>
      </c>
      <c r="E20" s="9">
        <f t="shared" si="0"/>
        <v>128.06</v>
      </c>
      <c r="F20">
        <v>114.94</v>
      </c>
      <c r="G20" s="11">
        <f>+B6+D9</f>
        <v>726.75</v>
      </c>
      <c r="H20">
        <v>2800</v>
      </c>
      <c r="M20" s="11"/>
      <c r="O20">
        <v>170.98</v>
      </c>
    </row>
    <row r="21" spans="1:15" ht="14.25">
      <c r="A21" s="10" t="s">
        <v>65</v>
      </c>
      <c r="B21" s="9">
        <v>241.73</v>
      </c>
      <c r="D21" s="15" t="s">
        <v>91</v>
      </c>
      <c r="E21" s="9">
        <f t="shared" si="0"/>
        <v>191.73</v>
      </c>
      <c r="F21">
        <v>135.97999999999999</v>
      </c>
      <c r="G21" s="11">
        <f>+B7+D5</f>
        <v>1303.3600000000001</v>
      </c>
      <c r="H21">
        <v>23600</v>
      </c>
      <c r="M21" s="11"/>
      <c r="O21" s="39">
        <v>170.98</v>
      </c>
    </row>
    <row r="22" spans="1:15">
      <c r="A22" s="10" t="s">
        <v>66</v>
      </c>
      <c r="B22" s="9">
        <v>364.2</v>
      </c>
      <c r="D22" s="15" t="s">
        <v>92</v>
      </c>
      <c r="E22" s="9">
        <f t="shared" si="0"/>
        <v>314.2</v>
      </c>
      <c r="F22">
        <v>135.97999999999999</v>
      </c>
      <c r="G22" s="11">
        <f>+B8+D9</f>
        <v>817.48</v>
      </c>
      <c r="H22">
        <v>15600</v>
      </c>
      <c r="M22" s="11"/>
      <c r="O22">
        <v>209.42</v>
      </c>
    </row>
    <row r="23" spans="1:15">
      <c r="A23" s="10" t="s">
        <v>67</v>
      </c>
      <c r="B23" s="9">
        <v>260.76</v>
      </c>
      <c r="D23" s="14" t="s">
        <v>58</v>
      </c>
      <c r="E23" s="9">
        <f t="shared" si="0"/>
        <v>210.76</v>
      </c>
      <c r="F23">
        <v>174.42</v>
      </c>
      <c r="G23" s="11">
        <f>+B8+D5</f>
        <v>1293.97</v>
      </c>
      <c r="H23">
        <v>26800</v>
      </c>
      <c r="M23" s="11"/>
      <c r="O23">
        <v>209.42</v>
      </c>
    </row>
    <row r="24" spans="1:15">
      <c r="A24" s="10" t="s">
        <v>68</v>
      </c>
      <c r="B24" s="9">
        <v>297.36</v>
      </c>
      <c r="D24" s="14" t="s">
        <v>93</v>
      </c>
      <c r="E24" s="9">
        <f t="shared" si="0"/>
        <v>247.36</v>
      </c>
      <c r="F24">
        <v>174.42</v>
      </c>
      <c r="G24" s="11">
        <f>+B8+D9</f>
        <v>817.48</v>
      </c>
      <c r="H24">
        <v>18800</v>
      </c>
      <c r="M24" s="11"/>
      <c r="O24">
        <v>102.38</v>
      </c>
    </row>
    <row r="25" spans="1:15">
      <c r="A25" s="10" t="s">
        <v>69</v>
      </c>
      <c r="B25" s="9">
        <v>178.06</v>
      </c>
      <c r="D25" s="13" t="s">
        <v>94</v>
      </c>
      <c r="E25" s="9">
        <f t="shared" si="0"/>
        <v>128.06</v>
      </c>
      <c r="F25">
        <v>67.38</v>
      </c>
      <c r="G25" s="11">
        <f>+D8</f>
        <v>569.46</v>
      </c>
      <c r="H25">
        <v>21000</v>
      </c>
    </row>
  </sheetData>
  <mergeCells count="4">
    <mergeCell ref="A2:D2"/>
    <mergeCell ref="E2:G2"/>
    <mergeCell ref="H2:J2"/>
    <mergeCell ref="K2:N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outlinePr summaryBelow="0" summaryRight="0"/>
  </sheetPr>
  <dimension ref="A1:X1689"/>
  <sheetViews>
    <sheetView showGridLines="0" showZeros="0" tabSelected="1" zoomScale="85" zoomScaleNormal="85" workbookViewId="0">
      <selection activeCell="C21" sqref="C21"/>
    </sheetView>
  </sheetViews>
  <sheetFormatPr baseColWidth="10" defaultColWidth="0" defaultRowHeight="15.75" customHeight="1"/>
  <cols>
    <col min="1" max="1" width="6" customWidth="1"/>
    <col min="2" max="2" width="17.42578125" customWidth="1"/>
    <col min="3" max="3" width="33.28515625" customWidth="1"/>
    <col min="4" max="4" width="64.28515625" customWidth="1"/>
    <col min="5" max="6" width="16" customWidth="1"/>
    <col min="7" max="7" width="12.5703125" customWidth="1"/>
    <col min="8" max="8" width="10.42578125" customWidth="1"/>
    <col min="9" max="9" width="16.7109375" customWidth="1"/>
    <col min="10" max="10" width="12.5703125" customWidth="1"/>
    <col min="11" max="11" width="12.28515625" hidden="1" customWidth="1"/>
    <col min="12" max="12" width="12.85546875" hidden="1" customWidth="1"/>
    <col min="13" max="13" width="2" hidden="1" customWidth="1"/>
    <col min="14" max="14" width="7.5703125" hidden="1" customWidth="1"/>
    <col min="15" max="15" width="11.85546875" hidden="1" customWidth="1"/>
    <col min="16" max="16" width="11.5703125" hidden="1" customWidth="1"/>
    <col min="17" max="17" width="5.85546875" hidden="1" customWidth="1"/>
    <col min="18" max="18" width="17.7109375" hidden="1" customWidth="1"/>
    <col min="19" max="19" width="6.42578125" hidden="1" customWidth="1"/>
    <col min="20" max="20" width="5.28515625" hidden="1" customWidth="1"/>
    <col min="21" max="21" width="6.5703125" hidden="1" customWidth="1"/>
    <col min="22" max="22" width="13.7109375" hidden="1" customWidth="1"/>
    <col min="23" max="24" width="0" hidden="1" customWidth="1"/>
    <col min="25" max="16384" width="12.5703125" hidden="1"/>
  </cols>
  <sheetData>
    <row r="1" spans="1:24" ht="15.75" customHeight="1">
      <c r="A1" s="42"/>
      <c r="B1" s="42"/>
      <c r="C1" s="42"/>
      <c r="D1" s="43" t="s">
        <v>120</v>
      </c>
      <c r="F1" s="44"/>
      <c r="G1" s="44"/>
      <c r="H1" s="44"/>
      <c r="I1" s="44"/>
      <c r="J1" s="44"/>
    </row>
    <row r="2" spans="1:24" ht="15.75" customHeight="1">
      <c r="A2" s="42"/>
      <c r="B2" s="42"/>
      <c r="C2" s="42"/>
      <c r="D2" s="43" t="s">
        <v>121</v>
      </c>
      <c r="F2" s="44"/>
      <c r="G2" s="80" t="s">
        <v>139</v>
      </c>
      <c r="H2" s="80"/>
      <c r="I2" s="80"/>
      <c r="J2" s="80"/>
    </row>
    <row r="3" spans="1:24" ht="15.75" customHeight="1">
      <c r="A3" s="42"/>
      <c r="B3" s="42"/>
      <c r="C3" s="42"/>
      <c r="D3" s="43" t="s">
        <v>122</v>
      </c>
      <c r="F3" s="44"/>
      <c r="G3" s="80"/>
      <c r="H3" s="80"/>
      <c r="I3" s="80"/>
      <c r="J3" s="80"/>
      <c r="X3">
        <f>I2</f>
        <v>0</v>
      </c>
    </row>
    <row r="4" spans="1:24" ht="15.75" customHeight="1">
      <c r="A4" s="42"/>
      <c r="B4" s="42"/>
      <c r="C4" s="42"/>
      <c r="D4" s="43" t="s">
        <v>123</v>
      </c>
      <c r="F4" s="44"/>
      <c r="G4" s="44"/>
      <c r="H4" s="44"/>
      <c r="I4" s="44"/>
      <c r="J4" s="44"/>
    </row>
    <row r="5" spans="1:24" ht="15.75" customHeight="1">
      <c r="A5" s="42"/>
      <c r="B5" s="42"/>
      <c r="C5" s="42"/>
      <c r="D5" s="43" t="s">
        <v>124</v>
      </c>
      <c r="F5" s="44"/>
      <c r="G5" s="81" t="s">
        <v>113</v>
      </c>
      <c r="H5" s="82"/>
      <c r="I5" s="85" t="s">
        <v>125</v>
      </c>
      <c r="J5" s="86"/>
    </row>
    <row r="6" spans="1:24" ht="9.75" customHeight="1">
      <c r="A6" s="43"/>
      <c r="B6" s="43"/>
      <c r="C6" s="43"/>
      <c r="D6" s="43"/>
      <c r="E6" s="43"/>
      <c r="F6" s="44"/>
      <c r="G6" s="83"/>
      <c r="H6" s="84"/>
      <c r="I6" s="87"/>
      <c r="J6" s="88"/>
    </row>
    <row r="7" spans="1:24" ht="5.25" customHeight="1">
      <c r="K7" t="b">
        <f>IF(H21=Listas!N3,G21=5,F21=20)</f>
        <v>0</v>
      </c>
    </row>
    <row r="8" spans="1:24" ht="15.75" customHeight="1">
      <c r="A8" s="75" t="s">
        <v>34</v>
      </c>
      <c r="B8" s="75"/>
      <c r="C8" s="75"/>
      <c r="E8" s="75" t="s">
        <v>43</v>
      </c>
      <c r="F8" s="75"/>
      <c r="G8" s="75"/>
      <c r="H8" s="75"/>
      <c r="I8" s="75"/>
    </row>
    <row r="9" spans="1:24" ht="15.75" customHeight="1">
      <c r="A9" s="73" t="s">
        <v>35</v>
      </c>
      <c r="B9" s="74"/>
      <c r="C9" s="66"/>
      <c r="E9" s="73" t="s">
        <v>37</v>
      </c>
      <c r="F9" s="74"/>
      <c r="G9" s="89"/>
      <c r="H9" s="90"/>
      <c r="I9" s="90"/>
    </row>
    <row r="10" spans="1:24" ht="15.75" customHeight="1">
      <c r="A10" s="73" t="s">
        <v>36</v>
      </c>
      <c r="B10" s="74"/>
      <c r="C10" s="41"/>
      <c r="E10" s="73" t="s">
        <v>38</v>
      </c>
      <c r="F10" s="74"/>
      <c r="G10" s="89"/>
      <c r="H10" s="90"/>
      <c r="I10" s="90"/>
    </row>
    <row r="11" spans="1:24" ht="15.75" customHeight="1">
      <c r="A11" s="73" t="s">
        <v>37</v>
      </c>
      <c r="B11" s="74"/>
      <c r="C11" s="66"/>
      <c r="E11" s="73" t="s">
        <v>40</v>
      </c>
      <c r="F11" s="74"/>
      <c r="G11" s="89"/>
      <c r="H11" s="90"/>
      <c r="I11" s="90"/>
    </row>
    <row r="12" spans="1:24" ht="15.75" customHeight="1">
      <c r="A12" s="73" t="s">
        <v>38</v>
      </c>
      <c r="B12" s="74"/>
      <c r="C12" s="66"/>
      <c r="E12" s="73" t="s">
        <v>39</v>
      </c>
      <c r="F12" s="74"/>
      <c r="G12" s="89"/>
      <c r="H12" s="90"/>
      <c r="I12" s="90"/>
    </row>
    <row r="13" spans="1:24" ht="15.75" customHeight="1">
      <c r="A13" s="73" t="s">
        <v>40</v>
      </c>
      <c r="B13" s="74"/>
      <c r="C13" s="66"/>
      <c r="E13" s="73" t="s">
        <v>44</v>
      </c>
      <c r="F13" s="74"/>
      <c r="G13" s="92"/>
      <c r="H13" s="93"/>
      <c r="I13" s="94"/>
    </row>
    <row r="14" spans="1:24" ht="15.75" customHeight="1">
      <c r="A14" s="73" t="s">
        <v>39</v>
      </c>
      <c r="B14" s="74"/>
      <c r="C14" s="66"/>
      <c r="E14" s="73" t="s">
        <v>46</v>
      </c>
      <c r="F14" s="74"/>
      <c r="G14" s="89"/>
      <c r="H14" s="90"/>
      <c r="I14" s="90"/>
    </row>
    <row r="15" spans="1:24" ht="15.75" customHeight="1">
      <c r="A15" s="73" t="s">
        <v>41</v>
      </c>
      <c r="B15" s="74"/>
      <c r="C15" s="66"/>
      <c r="E15" s="73" t="s">
        <v>45</v>
      </c>
      <c r="F15" s="74"/>
      <c r="G15" s="91"/>
      <c r="H15" s="90"/>
      <c r="I15" s="90"/>
    </row>
    <row r="16" spans="1:24" ht="15.75" customHeight="1">
      <c r="A16" s="73" t="s">
        <v>42</v>
      </c>
      <c r="B16" s="74"/>
      <c r="C16" s="67"/>
      <c r="E16" s="5"/>
      <c r="F16" s="4"/>
      <c r="G16" s="4"/>
    </row>
    <row r="17" spans="1:23" ht="6.75" customHeight="1" thickBot="1">
      <c r="A17" s="45"/>
      <c r="B17" s="31"/>
      <c r="C17" s="46"/>
      <c r="E17" s="40"/>
      <c r="F17" s="4"/>
      <c r="G17" s="4"/>
    </row>
    <row r="18" spans="1:23" ht="15.75" customHeight="1">
      <c r="A18" s="45"/>
      <c r="B18" s="31"/>
      <c r="C18" s="46"/>
      <c r="E18" s="40"/>
      <c r="F18" s="4"/>
      <c r="G18" s="4"/>
      <c r="I18" s="76" t="s">
        <v>126</v>
      </c>
      <c r="J18" s="78">
        <f>IF(SUM(Tabla1[Precio])&gt;0,SUM(Tabla1[Precio]),0)</f>
        <v>0</v>
      </c>
    </row>
    <row r="19" spans="1:23" ht="15.75" customHeight="1" thickBot="1">
      <c r="I19" s="77"/>
      <c r="J19" s="79"/>
    </row>
    <row r="20" spans="1:23" ht="12.75">
      <c r="A20" s="42" t="s">
        <v>25</v>
      </c>
      <c r="B20" s="42" t="s">
        <v>0</v>
      </c>
      <c r="C20" s="42" t="s">
        <v>1</v>
      </c>
      <c r="D20" s="62" t="s">
        <v>2</v>
      </c>
      <c r="E20" s="42" t="s">
        <v>6</v>
      </c>
      <c r="F20" s="42" t="s">
        <v>7</v>
      </c>
      <c r="G20" s="42" t="s">
        <v>3</v>
      </c>
      <c r="H20" s="42" t="s">
        <v>5</v>
      </c>
      <c r="I20" s="42" t="s">
        <v>4</v>
      </c>
      <c r="J20" s="42" t="s">
        <v>8</v>
      </c>
      <c r="N20" t="s">
        <v>101</v>
      </c>
      <c r="O20" t="s">
        <v>97</v>
      </c>
      <c r="P20" s="18" t="s">
        <v>102</v>
      </c>
      <c r="Q20" t="s">
        <v>98</v>
      </c>
      <c r="R20" t="s">
        <v>100</v>
      </c>
      <c r="S20" t="s">
        <v>99</v>
      </c>
      <c r="U20" t="s">
        <v>140</v>
      </c>
      <c r="V20" t="s">
        <v>141</v>
      </c>
      <c r="W20" t="s">
        <v>143</v>
      </c>
    </row>
    <row r="21" spans="1:23" ht="12.75">
      <c r="A21" s="62">
        <v>1</v>
      </c>
      <c r="B21" s="63" t="s">
        <v>9</v>
      </c>
      <c r="C21" s="64"/>
      <c r="D21" s="65"/>
      <c r="E21" s="64"/>
      <c r="F21" s="65"/>
      <c r="G21" s="109">
        <f>LEN(Tabla1[[#This Row],[Secuencia 5'' - 3'']])</f>
        <v>0</v>
      </c>
      <c r="H21" s="64"/>
      <c r="I21" s="64"/>
      <c r="J21" s="108" t="str">
        <f>IF(Tabla1[[#This Row],[Secuencia 5'' - 3'']]&lt;&gt;"",IF(Tabla1[[#This Row],[Escala]]&lt;&gt;"",IF(Tabla1[[#This Row],[Purificacion]]&lt;&gt;"",(O21+Q21+S21+U21*V21),""),""),"")</f>
        <v/>
      </c>
      <c r="L21" t="str">
        <f>IF(ISBLANK(E21), "TODOS_3", IF(OR(E21="Quasar 670", E21="Quasar 705", E21="Cal Red 610"), "QuasarCalRed", E21))</f>
        <v>TODOS_3</v>
      </c>
      <c r="M21" s="3">
        <f>IF(OR(NOT(ISBLANK(E21)),NOT(ISBLANK(F21))),4,IF(G21&gt;61,3,IF(AND(G21&lt;40,ISBLANK(E21),ISBLANK(F21)),1,IF(AND(G21&gt;=40,G21&lt;=61,ISBLANK(E21),ISBLANK(F21)),2,""))))</f>
        <v>1</v>
      </c>
      <c r="N21">
        <f>_xlfn.IFNA(VLOOKUP(Tabla1[[#This Row],[Escala]],Listas!E$4:F$10,2,FALSE),0)</f>
        <v>0</v>
      </c>
      <c r="O21">
        <f>(Tabla1[[#This Row],[Largo]]-U21)*_xlfn.IFNA(VLOOKUP(Tabla1[[#This Row],[Escala]],Listas!E$4:F$10,2,FALSE),0)</f>
        <v>0</v>
      </c>
      <c r="P21"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21">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21"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21" s="11">
        <f xml:space="preserve">
IF(AND(E21=Listas!A$4, F21=Listas!C$4,H21=Listas!N$4), Listas!E$12,
IF(AND(E21=Listas!A$4, F21=Listas!C$6,H21=Listas!N$4), Listas!E$13,
IF(AND(E21=Listas!A$4, F21=Listas!C$7,H21=Listas!N$4), Listas!E$14,
IF(AND(E21=Listas!A$4, F21=Listas!C$9,H21=Listas!N$4), Listas!E$15,
IF(AND(E21=Listas!A$5, F21=Listas!C$4,H21=Listas!N$4), Listas!E$16,
IF(AND(E21=Listas!A$5, F21=Listas!C$7,H21=Listas!N$4), Listas!E$17,
IF(AND(E21=Listas!A$5, F21=Listas!C$9,H21=Listas!N$4), Listas!E$18,
IF(AND(E21=Listas!A$6, F21=Listas!C$5,H21=Listas!N$4), Listas!E$19,
IF(AND(E21=Listas!A$6, F21=Listas!C$9,H21=Listas!N$4), Listas!E$20,
IF(AND(E21=Listas!A$7, F21=Listas!C$5,H21=Listas!N$4), Listas!E$21,
IF(AND(E21=Listas!A$7, F21=Listas!C$9,H21=Listas!N$4), Listas!E$22,
IF(AND(E21=Listas!A$8, F21=Listas!C$5,H21=Listas!N$4), Listas!E$23,
IF(AND(E21=Listas!A$8, F21=Listas!C$9,H21=Listas!N$4), Listas!E$24,
IF(AND(E21=Listas!A$4, F21=Listas!C$4,H21=Listas!N$3), Listas!F$12,
IF(AND(E21=Listas!A$4, F21=Listas!C$6,H21=Listas!N$3), Listas!F$13,
IF(AND(E21=Listas!A$4, F21=Listas!C$7,H21=Listas!N$3), Listas!F$14,
IF(AND(E21=Listas!A$4, F21=Listas!C$9,H21=Listas!N$3), Listas!F$15,
IF(AND(E21=Listas!A$5, F21=Listas!C$4,H21=Listas!N$3), Listas!F$16,
IF(AND(E21=Listas!A$5, F21=Listas!C$7,H21=Listas!N$3), Listas!F$17,
IF(AND(E21=Listas!A$5, F21=Listas!C$9,H21=Listas!N$3), Listas!F$18,
IF(AND(E21=Listas!A$6, F21=Listas!C$5,H21=Listas!N$3), Listas!F$19,
IF(AND(E21=Listas!A$6, F21=Listas!C$9,H21=Listas!N$3), Listas!F$20,
IF(AND(E21=Listas!A$7, F21=Listas!C$5,H21=Listas!N$3), Listas!F$21,
IF(AND(E21=Listas!A$7, F21=Listas!C$9,H21=Listas!N$3), Listas!F$22,
IF(AND(E21=Listas!A$8, F21=Listas!C$5,H21=Listas!N$3), Listas!F$23,
IF(AND(E21=Listas!A$8, F21=Listas!C$9,H21=Listas!N$3), Listas!F$24,
IF(AND(E21="", F21=Listas!C$8,H21=Listas!N$4), Listas!E$25,
IF(AND(E21="", F21=Listas!C$8,H21=Listas!N$3), Listas!F$25,
0))))))))))))))))))))))))))))</f>
        <v>0</v>
      </c>
      <c r="T21">
        <f>LEN(SUBSTITUTE(SUBSTITUTE(SUBSTITUTE(SUBSTITUTE(SUBSTITUTE(SUBSTITUTE(SUBSTITUTE(SUBSTITUTE(SUBSTITUTE(SUBSTITUTE(SUBSTITUTE(SUBSTITUTE(SUBSTITUTE(SUBSTITUTE(SUBSTITUTE(SUBSTITUTE(UPPER(D21),"A",""),"C",""),"G",""),"T",""),"M",""),"S",""),"V",""),"R",""),"Y",""),"H",""),"W",""),"K",""),"D",""),"N",""),"B",""),"I",""))</f>
        <v>0</v>
      </c>
      <c r="U21">
        <f>IF(LEN(Tabla1[[#This Row],[Secuencia 5'' - 3'']])-LEN(SUBSTITUTE(UPPER(Tabla1[[#This Row],[Secuencia 5'' - 3'']]),"I",""))&gt;0, LEN(Tabla1[[#This Row],[Secuencia 5'' - 3'']])-LEN(SUBSTITUTE(UPPER(Tabla1[[#This Row],[Secuencia 5'' - 3'']]),"I","")),0)</f>
        <v>0</v>
      </c>
      <c r="V21">
        <f>IF(U21&gt;0,VLOOKUP(Tabla1[[#This Row],[Escala]],Listas!J$12:K$18,2,FALSE),0)</f>
        <v>0</v>
      </c>
      <c r="W21" t="str">
        <f>IF(U21&gt;0,VLOOKUP(Tabla1[[#This Row],[Escala]],Listas!J$12:L$18,3,FALSE),"")</f>
        <v/>
      </c>
    </row>
    <row r="22" spans="1:23" ht="12.75">
      <c r="A22" s="62">
        <v>2</v>
      </c>
      <c r="B22" s="63" t="s">
        <v>9</v>
      </c>
      <c r="C22" s="64"/>
      <c r="D22" s="65"/>
      <c r="E22" s="64"/>
      <c r="F22" s="65"/>
      <c r="G22" s="109">
        <f>LEN(Tabla1[[#This Row],[Secuencia 5'' - 3'']])</f>
        <v>0</v>
      </c>
      <c r="H22" s="64"/>
      <c r="I22" s="64"/>
      <c r="J22" s="108" t="str">
        <f>IF(Tabla1[[#This Row],[Secuencia 5'' - 3'']]&lt;&gt;"",IF(Tabla1[[#This Row],[Escala]]&lt;&gt;"",IF(Tabla1[[#This Row],[Purificacion]]&lt;&gt;"",(O22+Q22+S22+U22*V22),""),""),"")</f>
        <v/>
      </c>
      <c r="L22" t="str">
        <f t="shared" ref="L22:L70" si="0">IF(ISBLANK(E22), "TODOS_3", IF(OR(E22="Quasar 670", E22="Quasar 705", E22="Cal Red 610"), "QuasarCalRed", E22))</f>
        <v>TODOS_3</v>
      </c>
      <c r="M22" s="3">
        <f t="shared" ref="M22:M70" si="1">IF(OR(NOT(ISBLANK(E22)),NOT(ISBLANK(F22))),4,IF(G22&gt;61,3,IF(AND(G22&lt;40,ISBLANK(E22),ISBLANK(F22)),1,IF(AND(G22&gt;=40,G22&lt;=61,ISBLANK(E22),ISBLANK(F22)),2,""))))</f>
        <v>1</v>
      </c>
      <c r="N22">
        <f>_xlfn.IFNA(VLOOKUP(Tabla1[[#This Row],[Escala]],Listas!E$4:F$10,2,FALSE),0)</f>
        <v>0</v>
      </c>
      <c r="O22">
        <f>(Tabla1[[#This Row],[Largo]]-U22)*_xlfn.IFNA(VLOOKUP(Tabla1[[#This Row],[Escala]],Listas!E$4:F$10,2,FALSE),0)</f>
        <v>0</v>
      </c>
      <c r="P22"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22">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22"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22" s="11">
        <f xml:space="preserve">
IF(AND(E22=Listas!A$4, F22=Listas!C$4,H22=Listas!N$4), Listas!E$12,
IF(AND(E22=Listas!A$4, F22=Listas!C$6,H22=Listas!N$4), Listas!E$13,
IF(AND(E22=Listas!A$4, F22=Listas!C$7,H22=Listas!N$4), Listas!E$14,
IF(AND(E22=Listas!A$4, F22=Listas!C$9,H22=Listas!N$4), Listas!E$15,
IF(AND(E22=Listas!A$5, F22=Listas!C$4,H22=Listas!N$4), Listas!E$16,
IF(AND(E22=Listas!A$5, F22=Listas!C$7,H22=Listas!N$4), Listas!E$17,
IF(AND(E22=Listas!A$5, F22=Listas!C$9,H22=Listas!N$4), Listas!E$18,
IF(AND(E22=Listas!A$6, F22=Listas!C$5,H22=Listas!N$4), Listas!E$19,
IF(AND(E22=Listas!A$6, F22=Listas!C$9,H22=Listas!N$4), Listas!E$20,
IF(AND(E22=Listas!A$7, F22=Listas!C$5,H22=Listas!N$4), Listas!E$21,
IF(AND(E22=Listas!A$7, F22=Listas!C$9,H22=Listas!N$4), Listas!E$22,
IF(AND(E22=Listas!A$8, F22=Listas!C$5,H22=Listas!N$4), Listas!E$23,
IF(AND(E22=Listas!A$8, F22=Listas!C$9,H22=Listas!N$4), Listas!E$24,
IF(AND(E22=Listas!A$4, F22=Listas!C$4,H22=Listas!N$3), Listas!F$12,
IF(AND(E22=Listas!A$4, F22=Listas!C$6,H22=Listas!N$3), Listas!F$13,
IF(AND(E22=Listas!A$4, F22=Listas!C$7,H22=Listas!N$3), Listas!F$14,
IF(AND(E22=Listas!A$4, F22=Listas!C$9,H22=Listas!N$3), Listas!F$15,
IF(AND(E22=Listas!A$5, F22=Listas!C$4,H22=Listas!N$3), Listas!F$16,
IF(AND(E22=Listas!A$5, F22=Listas!C$7,H22=Listas!N$3), Listas!F$17,
IF(AND(E22=Listas!A$5, F22=Listas!C$9,H22=Listas!N$3), Listas!F$18,
IF(AND(E22=Listas!A$6, F22=Listas!C$5,H22=Listas!N$3), Listas!F$19,
IF(AND(E22=Listas!A$6, F22=Listas!C$9,H22=Listas!N$3), Listas!F$20,
IF(AND(E22=Listas!A$7, F22=Listas!C$5,H22=Listas!N$3), Listas!F$21,
IF(AND(E22=Listas!A$7, F22=Listas!C$9,H22=Listas!N$3), Listas!F$22,
IF(AND(E22=Listas!A$8, F22=Listas!C$5,H22=Listas!N$3), Listas!F$23,
IF(AND(E22=Listas!A$8, F22=Listas!C$9,H22=Listas!N$3), Listas!F$24,
IF(AND(E22="", F22=Listas!C$8,H22=Listas!N$4), Listas!E$25,
IF(AND(E22="", F22=Listas!C$8,H22=Listas!N$3), Listas!F$25,
0))))))))))))))))))))))))))))</f>
        <v>0</v>
      </c>
      <c r="T22">
        <f t="shared" ref="T22:T70" si="2">LEN(SUBSTITUTE(SUBSTITUTE(SUBSTITUTE(SUBSTITUTE(SUBSTITUTE(SUBSTITUTE(SUBSTITUTE(SUBSTITUTE(SUBSTITUTE(SUBSTITUTE(SUBSTITUTE(SUBSTITUTE(SUBSTITUTE(SUBSTITUTE(SUBSTITUTE(SUBSTITUTE(UPPER(D22),"A",""),"C",""),"G",""),"T",""),"M",""),"S",""),"V",""),"R",""),"Y",""),"H",""),"W",""),"K",""),"D",""),"N",""),"B",""),"I",""))</f>
        <v>0</v>
      </c>
      <c r="U22">
        <f>IF(LEN(Tabla1[[#This Row],[Secuencia 5'' - 3'']])-LEN(SUBSTITUTE(UPPER(Tabla1[[#This Row],[Secuencia 5'' - 3'']]),"I",""))&gt;0, LEN(Tabla1[[#This Row],[Secuencia 5'' - 3'']])-LEN(SUBSTITUTE(UPPER(Tabla1[[#This Row],[Secuencia 5'' - 3'']]),"I","")),0)</f>
        <v>0</v>
      </c>
      <c r="V22">
        <f>IF(U22&gt;0,VLOOKUP(Tabla1[[#This Row],[Escala]],Listas!J$12:K$18,2,FALSE),0)</f>
        <v>0</v>
      </c>
      <c r="W22" t="str">
        <f>IF(U22&gt;0,VLOOKUP(Tabla1[[#This Row],[Escala]],Listas!J$12:L$18,3,FALSE),"")</f>
        <v/>
      </c>
    </row>
    <row r="23" spans="1:23" ht="12.75">
      <c r="A23" s="62">
        <v>3</v>
      </c>
      <c r="B23" s="63" t="s">
        <v>9</v>
      </c>
      <c r="C23" s="64"/>
      <c r="D23" s="65"/>
      <c r="E23" s="64"/>
      <c r="F23" s="65"/>
      <c r="G23" s="109">
        <f>LEN(Tabla1[[#This Row],[Secuencia 5'' - 3'']])</f>
        <v>0</v>
      </c>
      <c r="H23" s="64"/>
      <c r="I23" s="64"/>
      <c r="J23" s="108" t="str">
        <f>IF(Tabla1[[#This Row],[Secuencia 5'' - 3'']]&lt;&gt;"",IF(Tabla1[[#This Row],[Escala]]&lt;&gt;"",IF(Tabla1[[#This Row],[Purificacion]]&lt;&gt;"",(O23+Q23+S23+U23*V23),""),""),"")</f>
        <v/>
      </c>
      <c r="L23" t="str">
        <f t="shared" si="0"/>
        <v>TODOS_3</v>
      </c>
      <c r="M23" s="3">
        <f t="shared" si="1"/>
        <v>1</v>
      </c>
      <c r="N23">
        <f>_xlfn.IFNA(VLOOKUP(Tabla1[[#This Row],[Escala]],Listas!E$4:F$10,2,FALSE),0)</f>
        <v>0</v>
      </c>
      <c r="O23">
        <f>(Tabla1[[#This Row],[Largo]]-U23)*_xlfn.IFNA(VLOOKUP(Tabla1[[#This Row],[Escala]],Listas!E$4:F$10,2,FALSE),0)</f>
        <v>0</v>
      </c>
      <c r="P23"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23">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23"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23" s="11">
        <f xml:space="preserve">
IF(AND(E23=Listas!A$4, F23=Listas!C$4,H23=Listas!N$4), Listas!E$12,
IF(AND(E23=Listas!A$4, F23=Listas!C$6,H23=Listas!N$4), Listas!E$13,
IF(AND(E23=Listas!A$4, F23=Listas!C$7,H23=Listas!N$4), Listas!E$14,
IF(AND(E23=Listas!A$4, F23=Listas!C$9,H23=Listas!N$4), Listas!E$15,
IF(AND(E23=Listas!A$5, F23=Listas!C$4,H23=Listas!N$4), Listas!E$16,
IF(AND(E23=Listas!A$5, F23=Listas!C$7,H23=Listas!N$4), Listas!E$17,
IF(AND(E23=Listas!A$5, F23=Listas!C$9,H23=Listas!N$4), Listas!E$18,
IF(AND(E23=Listas!A$6, F23=Listas!C$5,H23=Listas!N$4), Listas!E$19,
IF(AND(E23=Listas!A$6, F23=Listas!C$9,H23=Listas!N$4), Listas!E$20,
IF(AND(E23=Listas!A$7, F23=Listas!C$5,H23=Listas!N$4), Listas!E$21,
IF(AND(E23=Listas!A$7, F23=Listas!C$9,H23=Listas!N$4), Listas!E$22,
IF(AND(E23=Listas!A$8, F23=Listas!C$5,H23=Listas!N$4), Listas!E$23,
IF(AND(E23=Listas!A$8, F23=Listas!C$9,H23=Listas!N$4), Listas!E$24,
IF(AND(E23=Listas!A$4, F23=Listas!C$4,H23=Listas!N$3), Listas!F$12,
IF(AND(E23=Listas!A$4, F23=Listas!C$6,H23=Listas!N$3), Listas!F$13,
IF(AND(E23=Listas!A$4, F23=Listas!C$7,H23=Listas!N$3), Listas!F$14,
IF(AND(E23=Listas!A$4, F23=Listas!C$9,H23=Listas!N$3), Listas!F$15,
IF(AND(E23=Listas!A$5, F23=Listas!C$4,H23=Listas!N$3), Listas!F$16,
IF(AND(E23=Listas!A$5, F23=Listas!C$7,H23=Listas!N$3), Listas!F$17,
IF(AND(E23=Listas!A$5, F23=Listas!C$9,H23=Listas!N$3), Listas!F$18,
IF(AND(E23=Listas!A$6, F23=Listas!C$5,H23=Listas!N$3), Listas!F$19,
IF(AND(E23=Listas!A$6, F23=Listas!C$9,H23=Listas!N$3), Listas!F$20,
IF(AND(E23=Listas!A$7, F23=Listas!C$5,H23=Listas!N$3), Listas!F$21,
IF(AND(E23=Listas!A$7, F23=Listas!C$9,H23=Listas!N$3), Listas!F$22,
IF(AND(E23=Listas!A$8, F23=Listas!C$5,H23=Listas!N$3), Listas!F$23,
IF(AND(E23=Listas!A$8, F23=Listas!C$9,H23=Listas!N$3), Listas!F$24,
IF(AND(E23="", F23=Listas!C$8,H23=Listas!N$4), Listas!E$25,
IF(AND(E23="", F23=Listas!C$8,H23=Listas!N$3), Listas!F$25,
0))))))))))))))))))))))))))))</f>
        <v>0</v>
      </c>
      <c r="T23">
        <f t="shared" si="2"/>
        <v>0</v>
      </c>
      <c r="U23">
        <f>IF(LEN(Tabla1[[#This Row],[Secuencia 5'' - 3'']])-LEN(SUBSTITUTE(UPPER(Tabla1[[#This Row],[Secuencia 5'' - 3'']]),"I",""))&gt;0, LEN(Tabla1[[#This Row],[Secuencia 5'' - 3'']])-LEN(SUBSTITUTE(UPPER(Tabla1[[#This Row],[Secuencia 5'' - 3'']]),"I","")),0)</f>
        <v>0</v>
      </c>
      <c r="V23">
        <f>IF(U23&gt;0,VLOOKUP(Tabla1[[#This Row],[Escala]],Listas!J$12:K$18,2,FALSE),0)</f>
        <v>0</v>
      </c>
      <c r="W23" t="str">
        <f>IF(U23&gt;0,VLOOKUP(Tabla1[[#This Row],[Escala]],Listas!J$12:L$18,3,FALSE),"")</f>
        <v/>
      </c>
    </row>
    <row r="24" spans="1:23" ht="12.75">
      <c r="A24" s="62">
        <v>4</v>
      </c>
      <c r="B24" s="63" t="s">
        <v>9</v>
      </c>
      <c r="C24" s="64"/>
      <c r="D24" s="65"/>
      <c r="E24" s="64"/>
      <c r="F24" s="65"/>
      <c r="G24" s="109">
        <f>LEN(Tabla1[[#This Row],[Secuencia 5'' - 3'']])</f>
        <v>0</v>
      </c>
      <c r="H24" s="64"/>
      <c r="I24" s="64"/>
      <c r="J24" s="108" t="str">
        <f>IF(Tabla1[[#This Row],[Secuencia 5'' - 3'']]&lt;&gt;"",IF(Tabla1[[#This Row],[Escala]]&lt;&gt;"",IF(Tabla1[[#This Row],[Purificacion]]&lt;&gt;"",(O24+Q24+S24+U24*V24),""),""),"")</f>
        <v/>
      </c>
      <c r="L24" t="str">
        <f t="shared" si="0"/>
        <v>TODOS_3</v>
      </c>
      <c r="M24" s="3">
        <f t="shared" si="1"/>
        <v>1</v>
      </c>
      <c r="N24">
        <f>_xlfn.IFNA(VLOOKUP(Tabla1[[#This Row],[Escala]],Listas!E$4:F$10,2,FALSE),0)</f>
        <v>0</v>
      </c>
      <c r="O24">
        <f>(Tabla1[[#This Row],[Largo]]-U24)*_xlfn.IFNA(VLOOKUP(Tabla1[[#This Row],[Escala]],Listas!E$4:F$10,2,FALSE),0)</f>
        <v>0</v>
      </c>
      <c r="P24"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24">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24"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24" s="11">
        <f xml:space="preserve">
IF(AND(E24=Listas!A$4, F24=Listas!C$4,H24=Listas!N$4), Listas!E$12,
IF(AND(E24=Listas!A$4, F24=Listas!C$6,H24=Listas!N$4), Listas!E$13,
IF(AND(E24=Listas!A$4, F24=Listas!C$7,H24=Listas!N$4), Listas!E$14,
IF(AND(E24=Listas!A$4, F24=Listas!C$9,H24=Listas!N$4), Listas!E$15,
IF(AND(E24=Listas!A$5, F24=Listas!C$4,H24=Listas!N$4), Listas!E$16,
IF(AND(E24=Listas!A$5, F24=Listas!C$7,H24=Listas!N$4), Listas!E$17,
IF(AND(E24=Listas!A$5, F24=Listas!C$9,H24=Listas!N$4), Listas!E$18,
IF(AND(E24=Listas!A$6, F24=Listas!C$5,H24=Listas!N$4), Listas!E$19,
IF(AND(E24=Listas!A$6, F24=Listas!C$9,H24=Listas!N$4), Listas!E$20,
IF(AND(E24=Listas!A$7, F24=Listas!C$5,H24=Listas!N$4), Listas!E$21,
IF(AND(E24=Listas!A$7, F24=Listas!C$9,H24=Listas!N$4), Listas!E$22,
IF(AND(E24=Listas!A$8, F24=Listas!C$5,H24=Listas!N$4), Listas!E$23,
IF(AND(E24=Listas!A$8, F24=Listas!C$9,H24=Listas!N$4), Listas!E$24,
IF(AND(E24=Listas!A$4, F24=Listas!C$4,H24=Listas!N$3), Listas!F$12,
IF(AND(E24=Listas!A$4, F24=Listas!C$6,H24=Listas!N$3), Listas!F$13,
IF(AND(E24=Listas!A$4, F24=Listas!C$7,H24=Listas!N$3), Listas!F$14,
IF(AND(E24=Listas!A$4, F24=Listas!C$9,H24=Listas!N$3), Listas!F$15,
IF(AND(E24=Listas!A$5, F24=Listas!C$4,H24=Listas!N$3), Listas!F$16,
IF(AND(E24=Listas!A$5, F24=Listas!C$7,H24=Listas!N$3), Listas!F$17,
IF(AND(E24=Listas!A$5, F24=Listas!C$9,H24=Listas!N$3), Listas!F$18,
IF(AND(E24=Listas!A$6, F24=Listas!C$5,H24=Listas!N$3), Listas!F$19,
IF(AND(E24=Listas!A$6, F24=Listas!C$9,H24=Listas!N$3), Listas!F$20,
IF(AND(E24=Listas!A$7, F24=Listas!C$5,H24=Listas!N$3), Listas!F$21,
IF(AND(E24=Listas!A$7, F24=Listas!C$9,H24=Listas!N$3), Listas!F$22,
IF(AND(E24=Listas!A$8, F24=Listas!C$5,H24=Listas!N$3), Listas!F$23,
IF(AND(E24=Listas!A$8, F24=Listas!C$9,H24=Listas!N$3), Listas!F$24,
IF(AND(E24="", F24=Listas!C$8,H24=Listas!N$4), Listas!E$25,
IF(AND(E24="", F24=Listas!C$8,H24=Listas!N$3), Listas!F$25,
0))))))))))))))))))))))))))))</f>
        <v>0</v>
      </c>
      <c r="T24">
        <f t="shared" si="2"/>
        <v>0</v>
      </c>
      <c r="U24">
        <f>IF(LEN(Tabla1[[#This Row],[Secuencia 5'' - 3'']])-LEN(SUBSTITUTE(UPPER(Tabla1[[#This Row],[Secuencia 5'' - 3'']]),"I",""))&gt;0, LEN(Tabla1[[#This Row],[Secuencia 5'' - 3'']])-LEN(SUBSTITUTE(UPPER(Tabla1[[#This Row],[Secuencia 5'' - 3'']]),"I","")),0)</f>
        <v>0</v>
      </c>
      <c r="V24">
        <f>IF(U24&gt;0,VLOOKUP(Tabla1[[#This Row],[Escala]],Listas!J$12:K$18,2,FALSE),0)</f>
        <v>0</v>
      </c>
      <c r="W24" t="str">
        <f>IF(U24&gt;0,VLOOKUP(Tabla1[[#This Row],[Escala]],Listas!J$12:L$18,3,FALSE),"")</f>
        <v/>
      </c>
    </row>
    <row r="25" spans="1:23" ht="12.75">
      <c r="A25" s="62">
        <v>5</v>
      </c>
      <c r="B25" s="63" t="s">
        <v>9</v>
      </c>
      <c r="C25" s="64"/>
      <c r="D25" s="65"/>
      <c r="E25" s="64"/>
      <c r="F25" s="65"/>
      <c r="G25" s="109">
        <f>LEN(Tabla1[[#This Row],[Secuencia 5'' - 3'']])</f>
        <v>0</v>
      </c>
      <c r="H25" s="64"/>
      <c r="I25" s="64"/>
      <c r="J25" s="108" t="str">
        <f>IF(Tabla1[[#This Row],[Secuencia 5'' - 3'']]&lt;&gt;"",IF(Tabla1[[#This Row],[Escala]]&lt;&gt;"",IF(Tabla1[[#This Row],[Purificacion]]&lt;&gt;"",(O25+Q25+S25+U25*V25),""),""),"")</f>
        <v/>
      </c>
      <c r="L25" t="str">
        <f t="shared" si="0"/>
        <v>TODOS_3</v>
      </c>
      <c r="M25" s="3">
        <f t="shared" si="1"/>
        <v>1</v>
      </c>
      <c r="N25">
        <f>_xlfn.IFNA(VLOOKUP(Tabla1[[#This Row],[Escala]],Listas!E$4:F$10,2,FALSE),0)</f>
        <v>0</v>
      </c>
      <c r="O25">
        <f>(Tabla1[[#This Row],[Largo]]-U25)*_xlfn.IFNA(VLOOKUP(Tabla1[[#This Row],[Escala]],Listas!E$4:F$10,2,FALSE),0)</f>
        <v>0</v>
      </c>
      <c r="P25"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25">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25"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25" s="11">
        <f xml:space="preserve">
IF(AND(E25=Listas!A$4, F25=Listas!C$4,H25=Listas!N$4), Listas!E$12,
IF(AND(E25=Listas!A$4, F25=Listas!C$6,H25=Listas!N$4), Listas!E$13,
IF(AND(E25=Listas!A$4, F25=Listas!C$7,H25=Listas!N$4), Listas!E$14,
IF(AND(E25=Listas!A$4, F25=Listas!C$9,H25=Listas!N$4), Listas!E$15,
IF(AND(E25=Listas!A$5, F25=Listas!C$4,H25=Listas!N$4), Listas!E$16,
IF(AND(E25=Listas!A$5, F25=Listas!C$7,H25=Listas!N$4), Listas!E$17,
IF(AND(E25=Listas!A$5, F25=Listas!C$9,H25=Listas!N$4), Listas!E$18,
IF(AND(E25=Listas!A$6, F25=Listas!C$5,H25=Listas!N$4), Listas!E$19,
IF(AND(E25=Listas!A$6, F25=Listas!C$9,H25=Listas!N$4), Listas!E$20,
IF(AND(E25=Listas!A$7, F25=Listas!C$5,H25=Listas!N$4), Listas!E$21,
IF(AND(E25=Listas!A$7, F25=Listas!C$9,H25=Listas!N$4), Listas!E$22,
IF(AND(E25=Listas!A$8, F25=Listas!C$5,H25=Listas!N$4), Listas!E$23,
IF(AND(E25=Listas!A$8, F25=Listas!C$9,H25=Listas!N$4), Listas!E$24,
IF(AND(E25=Listas!A$4, F25=Listas!C$4,H25=Listas!N$3), Listas!F$12,
IF(AND(E25=Listas!A$4, F25=Listas!C$6,H25=Listas!N$3), Listas!F$13,
IF(AND(E25=Listas!A$4, F25=Listas!C$7,H25=Listas!N$3), Listas!F$14,
IF(AND(E25=Listas!A$4, F25=Listas!C$9,H25=Listas!N$3), Listas!F$15,
IF(AND(E25=Listas!A$5, F25=Listas!C$4,H25=Listas!N$3), Listas!F$16,
IF(AND(E25=Listas!A$5, F25=Listas!C$7,H25=Listas!N$3), Listas!F$17,
IF(AND(E25=Listas!A$5, F25=Listas!C$9,H25=Listas!N$3), Listas!F$18,
IF(AND(E25=Listas!A$6, F25=Listas!C$5,H25=Listas!N$3), Listas!F$19,
IF(AND(E25=Listas!A$6, F25=Listas!C$9,H25=Listas!N$3), Listas!F$20,
IF(AND(E25=Listas!A$7, F25=Listas!C$5,H25=Listas!N$3), Listas!F$21,
IF(AND(E25=Listas!A$7, F25=Listas!C$9,H25=Listas!N$3), Listas!F$22,
IF(AND(E25=Listas!A$8, F25=Listas!C$5,H25=Listas!N$3), Listas!F$23,
IF(AND(E25=Listas!A$8, F25=Listas!C$9,H25=Listas!N$3), Listas!F$24,
IF(AND(E25="", F25=Listas!C$8,H25=Listas!N$4), Listas!E$25,
IF(AND(E25="", F25=Listas!C$8,H25=Listas!N$3), Listas!F$25,
0))))))))))))))))))))))))))))</f>
        <v>0</v>
      </c>
      <c r="T25">
        <f t="shared" si="2"/>
        <v>0</v>
      </c>
      <c r="U25">
        <f>IF(LEN(Tabla1[[#This Row],[Secuencia 5'' - 3'']])-LEN(SUBSTITUTE(UPPER(Tabla1[[#This Row],[Secuencia 5'' - 3'']]),"I",""))&gt;0, LEN(Tabla1[[#This Row],[Secuencia 5'' - 3'']])-LEN(SUBSTITUTE(UPPER(Tabla1[[#This Row],[Secuencia 5'' - 3'']]),"I","")),0)</f>
        <v>0</v>
      </c>
      <c r="V25">
        <f>IF(U25&gt;0,VLOOKUP(Tabla1[[#This Row],[Escala]],Listas!J$12:K$18,2,FALSE),0)</f>
        <v>0</v>
      </c>
      <c r="W25" t="str">
        <f>IF(U25&gt;0,VLOOKUP(Tabla1[[#This Row],[Escala]],Listas!J$12:L$18,3,FALSE),"")</f>
        <v/>
      </c>
    </row>
    <row r="26" spans="1:23" ht="12.75">
      <c r="A26" s="62">
        <v>6</v>
      </c>
      <c r="B26" s="63" t="s">
        <v>9</v>
      </c>
      <c r="C26" s="64"/>
      <c r="D26" s="65"/>
      <c r="E26" s="64"/>
      <c r="F26" s="65"/>
      <c r="G26" s="109">
        <f>LEN(Tabla1[[#This Row],[Secuencia 5'' - 3'']])</f>
        <v>0</v>
      </c>
      <c r="H26" s="64"/>
      <c r="I26" s="64"/>
      <c r="J26" s="108" t="str">
        <f>IF(Tabla1[[#This Row],[Secuencia 5'' - 3'']]&lt;&gt;"",IF(Tabla1[[#This Row],[Escala]]&lt;&gt;"",IF(Tabla1[[#This Row],[Purificacion]]&lt;&gt;"",(O26+Q26+S26+U26*V26),""),""),"")</f>
        <v/>
      </c>
      <c r="L26" t="str">
        <f t="shared" si="0"/>
        <v>TODOS_3</v>
      </c>
      <c r="M26" s="3">
        <f t="shared" si="1"/>
        <v>1</v>
      </c>
      <c r="N26">
        <f>_xlfn.IFNA(VLOOKUP(Tabla1[[#This Row],[Escala]],Listas!E$4:F$10,2,FALSE),0)</f>
        <v>0</v>
      </c>
      <c r="O26">
        <f>(Tabla1[[#This Row],[Largo]]-U26)*_xlfn.IFNA(VLOOKUP(Tabla1[[#This Row],[Escala]],Listas!E$4:F$10,2,FALSE),0)</f>
        <v>0</v>
      </c>
      <c r="P26"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26">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26"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26" s="11">
        <f xml:space="preserve">
IF(AND(E26=Listas!A$4, F26=Listas!C$4,H26=Listas!N$4), Listas!E$12,
IF(AND(E26=Listas!A$4, F26=Listas!C$6,H26=Listas!N$4), Listas!E$13,
IF(AND(E26=Listas!A$4, F26=Listas!C$7,H26=Listas!N$4), Listas!E$14,
IF(AND(E26=Listas!A$4, F26=Listas!C$9,H26=Listas!N$4), Listas!E$15,
IF(AND(E26=Listas!A$5, F26=Listas!C$4,H26=Listas!N$4), Listas!E$16,
IF(AND(E26=Listas!A$5, F26=Listas!C$7,H26=Listas!N$4), Listas!E$17,
IF(AND(E26=Listas!A$5, F26=Listas!C$9,H26=Listas!N$4), Listas!E$18,
IF(AND(E26=Listas!A$6, F26=Listas!C$5,H26=Listas!N$4), Listas!E$19,
IF(AND(E26=Listas!A$6, F26=Listas!C$9,H26=Listas!N$4), Listas!E$20,
IF(AND(E26=Listas!A$7, F26=Listas!C$5,H26=Listas!N$4), Listas!E$21,
IF(AND(E26=Listas!A$7, F26=Listas!C$9,H26=Listas!N$4), Listas!E$22,
IF(AND(E26=Listas!A$8, F26=Listas!C$5,H26=Listas!N$4), Listas!E$23,
IF(AND(E26=Listas!A$8, F26=Listas!C$9,H26=Listas!N$4), Listas!E$24,
IF(AND(E26=Listas!A$4, F26=Listas!C$4,H26=Listas!N$3), Listas!F$12,
IF(AND(E26=Listas!A$4, F26=Listas!C$6,H26=Listas!N$3), Listas!F$13,
IF(AND(E26=Listas!A$4, F26=Listas!C$7,H26=Listas!N$3), Listas!F$14,
IF(AND(E26=Listas!A$4, F26=Listas!C$9,H26=Listas!N$3), Listas!F$15,
IF(AND(E26=Listas!A$5, F26=Listas!C$4,H26=Listas!N$3), Listas!F$16,
IF(AND(E26=Listas!A$5, F26=Listas!C$7,H26=Listas!N$3), Listas!F$17,
IF(AND(E26=Listas!A$5, F26=Listas!C$9,H26=Listas!N$3), Listas!F$18,
IF(AND(E26=Listas!A$6, F26=Listas!C$5,H26=Listas!N$3), Listas!F$19,
IF(AND(E26=Listas!A$6, F26=Listas!C$9,H26=Listas!N$3), Listas!F$20,
IF(AND(E26=Listas!A$7, F26=Listas!C$5,H26=Listas!N$3), Listas!F$21,
IF(AND(E26=Listas!A$7, F26=Listas!C$9,H26=Listas!N$3), Listas!F$22,
IF(AND(E26=Listas!A$8, F26=Listas!C$5,H26=Listas!N$3), Listas!F$23,
IF(AND(E26=Listas!A$8, F26=Listas!C$9,H26=Listas!N$3), Listas!F$24,
IF(AND(E26="", F26=Listas!C$8,H26=Listas!N$4), Listas!E$25,
IF(AND(E26="", F26=Listas!C$8,H26=Listas!N$3), Listas!F$25,
0))))))))))))))))))))))))))))</f>
        <v>0</v>
      </c>
      <c r="T26">
        <f t="shared" si="2"/>
        <v>0</v>
      </c>
      <c r="U26">
        <f>IF(LEN(Tabla1[[#This Row],[Secuencia 5'' - 3'']])-LEN(SUBSTITUTE(UPPER(Tabla1[[#This Row],[Secuencia 5'' - 3'']]),"I",""))&gt;0, LEN(Tabla1[[#This Row],[Secuencia 5'' - 3'']])-LEN(SUBSTITUTE(UPPER(Tabla1[[#This Row],[Secuencia 5'' - 3'']]),"I","")),0)</f>
        <v>0</v>
      </c>
      <c r="V26">
        <f>IF(U26&gt;0,VLOOKUP(Tabla1[[#This Row],[Escala]],Listas!J$12:K$18,2,FALSE),0)</f>
        <v>0</v>
      </c>
      <c r="W26" t="str">
        <f>IF(U26&gt;0,VLOOKUP(Tabla1[[#This Row],[Escala]],Listas!J$12:L$18,3,FALSE),"")</f>
        <v/>
      </c>
    </row>
    <row r="27" spans="1:23" ht="12.75">
      <c r="A27" s="62">
        <v>7</v>
      </c>
      <c r="B27" s="63" t="s">
        <v>9</v>
      </c>
      <c r="C27" s="64"/>
      <c r="D27" s="65"/>
      <c r="E27" s="64"/>
      <c r="F27" s="65"/>
      <c r="G27" s="109">
        <f>LEN(Tabla1[[#This Row],[Secuencia 5'' - 3'']])</f>
        <v>0</v>
      </c>
      <c r="H27" s="64"/>
      <c r="I27" s="64"/>
      <c r="J27" s="108" t="str">
        <f>IF(Tabla1[[#This Row],[Secuencia 5'' - 3'']]&lt;&gt;"",IF(Tabla1[[#This Row],[Escala]]&lt;&gt;"",IF(Tabla1[[#This Row],[Purificacion]]&lt;&gt;"",(O27+Q27+S27+U27*V27),""),""),"")</f>
        <v/>
      </c>
      <c r="L27" t="str">
        <f t="shared" si="0"/>
        <v>TODOS_3</v>
      </c>
      <c r="M27" s="3">
        <f t="shared" si="1"/>
        <v>1</v>
      </c>
      <c r="N27">
        <f>_xlfn.IFNA(VLOOKUP(Tabla1[[#This Row],[Escala]],Listas!E$4:F$10,2,FALSE),0)</f>
        <v>0</v>
      </c>
      <c r="O27">
        <f>(Tabla1[[#This Row],[Largo]]-U27)*_xlfn.IFNA(VLOOKUP(Tabla1[[#This Row],[Escala]],Listas!E$4:F$10,2,FALSE),0)</f>
        <v>0</v>
      </c>
      <c r="P27"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27">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27"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27" s="11">
        <f xml:space="preserve">
IF(AND(E27=Listas!A$4, F27=Listas!C$4,H27=Listas!N$4), Listas!E$12,
IF(AND(E27=Listas!A$4, F27=Listas!C$6,H27=Listas!N$4), Listas!E$13,
IF(AND(E27=Listas!A$4, F27=Listas!C$7,H27=Listas!N$4), Listas!E$14,
IF(AND(E27=Listas!A$4, F27=Listas!C$9,H27=Listas!N$4), Listas!E$15,
IF(AND(E27=Listas!A$5, F27=Listas!C$4,H27=Listas!N$4), Listas!E$16,
IF(AND(E27=Listas!A$5, F27=Listas!C$7,H27=Listas!N$4), Listas!E$17,
IF(AND(E27=Listas!A$5, F27=Listas!C$9,H27=Listas!N$4), Listas!E$18,
IF(AND(E27=Listas!A$6, F27=Listas!C$5,H27=Listas!N$4), Listas!E$19,
IF(AND(E27=Listas!A$6, F27=Listas!C$9,H27=Listas!N$4), Listas!E$20,
IF(AND(E27=Listas!A$7, F27=Listas!C$5,H27=Listas!N$4), Listas!E$21,
IF(AND(E27=Listas!A$7, F27=Listas!C$9,H27=Listas!N$4), Listas!E$22,
IF(AND(E27=Listas!A$8, F27=Listas!C$5,H27=Listas!N$4), Listas!E$23,
IF(AND(E27=Listas!A$8, F27=Listas!C$9,H27=Listas!N$4), Listas!E$24,
IF(AND(E27=Listas!A$4, F27=Listas!C$4,H27=Listas!N$3), Listas!F$12,
IF(AND(E27=Listas!A$4, F27=Listas!C$6,H27=Listas!N$3), Listas!F$13,
IF(AND(E27=Listas!A$4, F27=Listas!C$7,H27=Listas!N$3), Listas!F$14,
IF(AND(E27=Listas!A$4, F27=Listas!C$9,H27=Listas!N$3), Listas!F$15,
IF(AND(E27=Listas!A$5, F27=Listas!C$4,H27=Listas!N$3), Listas!F$16,
IF(AND(E27=Listas!A$5, F27=Listas!C$7,H27=Listas!N$3), Listas!F$17,
IF(AND(E27=Listas!A$5, F27=Listas!C$9,H27=Listas!N$3), Listas!F$18,
IF(AND(E27=Listas!A$6, F27=Listas!C$5,H27=Listas!N$3), Listas!F$19,
IF(AND(E27=Listas!A$6, F27=Listas!C$9,H27=Listas!N$3), Listas!F$20,
IF(AND(E27=Listas!A$7, F27=Listas!C$5,H27=Listas!N$3), Listas!F$21,
IF(AND(E27=Listas!A$7, F27=Listas!C$9,H27=Listas!N$3), Listas!F$22,
IF(AND(E27=Listas!A$8, F27=Listas!C$5,H27=Listas!N$3), Listas!F$23,
IF(AND(E27=Listas!A$8, F27=Listas!C$9,H27=Listas!N$3), Listas!F$24,
IF(AND(E27="", F27=Listas!C$8,H27=Listas!N$4), Listas!E$25,
IF(AND(E27="", F27=Listas!C$8,H27=Listas!N$3), Listas!F$25,
0))))))))))))))))))))))))))))</f>
        <v>0</v>
      </c>
      <c r="T27">
        <f t="shared" si="2"/>
        <v>0</v>
      </c>
      <c r="U27">
        <f>IF(LEN(Tabla1[[#This Row],[Secuencia 5'' - 3'']])-LEN(SUBSTITUTE(UPPER(Tabla1[[#This Row],[Secuencia 5'' - 3'']]),"I",""))&gt;0, LEN(Tabla1[[#This Row],[Secuencia 5'' - 3'']])-LEN(SUBSTITUTE(UPPER(Tabla1[[#This Row],[Secuencia 5'' - 3'']]),"I","")),0)</f>
        <v>0</v>
      </c>
      <c r="V27">
        <f>IF(U27&gt;0,VLOOKUP(Tabla1[[#This Row],[Escala]],Listas!J$12:K$18,2,FALSE),0)</f>
        <v>0</v>
      </c>
      <c r="W27" t="str">
        <f>IF(U27&gt;0,VLOOKUP(Tabla1[[#This Row],[Escala]],Listas!J$12:L$18,3,FALSE),"")</f>
        <v/>
      </c>
    </row>
    <row r="28" spans="1:23" ht="12.75">
      <c r="A28" s="62">
        <v>8</v>
      </c>
      <c r="B28" s="63" t="s">
        <v>9</v>
      </c>
      <c r="C28" s="64"/>
      <c r="D28" s="65"/>
      <c r="E28" s="64"/>
      <c r="F28" s="65"/>
      <c r="G28" s="109">
        <f>LEN(Tabla1[[#This Row],[Secuencia 5'' - 3'']])</f>
        <v>0</v>
      </c>
      <c r="H28" s="64"/>
      <c r="I28" s="64"/>
      <c r="J28" s="108" t="str">
        <f>IF(Tabla1[[#This Row],[Secuencia 5'' - 3'']]&lt;&gt;"",IF(Tabla1[[#This Row],[Escala]]&lt;&gt;"",IF(Tabla1[[#This Row],[Purificacion]]&lt;&gt;"",(O28+Q28+S28+U28*V28),""),""),"")</f>
        <v/>
      </c>
      <c r="L28" t="str">
        <f t="shared" si="0"/>
        <v>TODOS_3</v>
      </c>
      <c r="M28" s="3">
        <f t="shared" si="1"/>
        <v>1</v>
      </c>
      <c r="N28">
        <f>_xlfn.IFNA(VLOOKUP(Tabla1[[#This Row],[Escala]],Listas!E$4:F$10,2,FALSE),0)</f>
        <v>0</v>
      </c>
      <c r="O28">
        <f>(Tabla1[[#This Row],[Largo]]-U28)*_xlfn.IFNA(VLOOKUP(Tabla1[[#This Row],[Escala]],Listas!E$4:F$10,2,FALSE),0)</f>
        <v>0</v>
      </c>
      <c r="P28"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28">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28"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28" s="11">
        <f xml:space="preserve">
IF(AND(E28=Listas!A$4, F28=Listas!C$4,H28=Listas!N$4), Listas!E$12,
IF(AND(E28=Listas!A$4, F28=Listas!C$6,H28=Listas!N$4), Listas!E$13,
IF(AND(E28=Listas!A$4, F28=Listas!C$7,H28=Listas!N$4), Listas!E$14,
IF(AND(E28=Listas!A$4, F28=Listas!C$9,H28=Listas!N$4), Listas!E$15,
IF(AND(E28=Listas!A$5, F28=Listas!C$4,H28=Listas!N$4), Listas!E$16,
IF(AND(E28=Listas!A$5, F28=Listas!C$7,H28=Listas!N$4), Listas!E$17,
IF(AND(E28=Listas!A$5, F28=Listas!C$9,H28=Listas!N$4), Listas!E$18,
IF(AND(E28=Listas!A$6, F28=Listas!C$5,H28=Listas!N$4), Listas!E$19,
IF(AND(E28=Listas!A$6, F28=Listas!C$9,H28=Listas!N$4), Listas!E$20,
IF(AND(E28=Listas!A$7, F28=Listas!C$5,H28=Listas!N$4), Listas!E$21,
IF(AND(E28=Listas!A$7, F28=Listas!C$9,H28=Listas!N$4), Listas!E$22,
IF(AND(E28=Listas!A$8, F28=Listas!C$5,H28=Listas!N$4), Listas!E$23,
IF(AND(E28=Listas!A$8, F28=Listas!C$9,H28=Listas!N$4), Listas!E$24,
IF(AND(E28=Listas!A$4, F28=Listas!C$4,H28=Listas!N$3), Listas!F$12,
IF(AND(E28=Listas!A$4, F28=Listas!C$6,H28=Listas!N$3), Listas!F$13,
IF(AND(E28=Listas!A$4, F28=Listas!C$7,H28=Listas!N$3), Listas!F$14,
IF(AND(E28=Listas!A$4, F28=Listas!C$9,H28=Listas!N$3), Listas!F$15,
IF(AND(E28=Listas!A$5, F28=Listas!C$4,H28=Listas!N$3), Listas!F$16,
IF(AND(E28=Listas!A$5, F28=Listas!C$7,H28=Listas!N$3), Listas!F$17,
IF(AND(E28=Listas!A$5, F28=Listas!C$9,H28=Listas!N$3), Listas!F$18,
IF(AND(E28=Listas!A$6, F28=Listas!C$5,H28=Listas!N$3), Listas!F$19,
IF(AND(E28=Listas!A$6, F28=Listas!C$9,H28=Listas!N$3), Listas!F$20,
IF(AND(E28=Listas!A$7, F28=Listas!C$5,H28=Listas!N$3), Listas!F$21,
IF(AND(E28=Listas!A$7, F28=Listas!C$9,H28=Listas!N$3), Listas!F$22,
IF(AND(E28=Listas!A$8, F28=Listas!C$5,H28=Listas!N$3), Listas!F$23,
IF(AND(E28=Listas!A$8, F28=Listas!C$9,H28=Listas!N$3), Listas!F$24,
IF(AND(E28="", F28=Listas!C$8,H28=Listas!N$4), Listas!E$25,
IF(AND(E28="", F28=Listas!C$8,H28=Listas!N$3), Listas!F$25,
0))))))))))))))))))))))))))))</f>
        <v>0</v>
      </c>
      <c r="T28">
        <f t="shared" si="2"/>
        <v>0</v>
      </c>
      <c r="U28">
        <f>IF(LEN(Tabla1[[#This Row],[Secuencia 5'' - 3'']])-LEN(SUBSTITUTE(UPPER(Tabla1[[#This Row],[Secuencia 5'' - 3'']]),"I",""))&gt;0, LEN(Tabla1[[#This Row],[Secuencia 5'' - 3'']])-LEN(SUBSTITUTE(UPPER(Tabla1[[#This Row],[Secuencia 5'' - 3'']]),"I","")),0)</f>
        <v>0</v>
      </c>
      <c r="V28">
        <f>IF(U28&gt;0,VLOOKUP(Tabla1[[#This Row],[Escala]],Listas!J$12:K$18,2,FALSE),0)</f>
        <v>0</v>
      </c>
      <c r="W28" t="str">
        <f>IF(U28&gt;0,VLOOKUP(Tabla1[[#This Row],[Escala]],Listas!J$12:L$18,3,FALSE),"")</f>
        <v/>
      </c>
    </row>
    <row r="29" spans="1:23" ht="12.75">
      <c r="A29" s="62">
        <v>9</v>
      </c>
      <c r="B29" s="63" t="s">
        <v>9</v>
      </c>
      <c r="C29" s="64"/>
      <c r="D29" s="65"/>
      <c r="E29" s="64"/>
      <c r="F29" s="65"/>
      <c r="G29" s="109">
        <f>LEN(Tabla1[[#This Row],[Secuencia 5'' - 3'']])</f>
        <v>0</v>
      </c>
      <c r="H29" s="64"/>
      <c r="I29" s="64"/>
      <c r="J29" s="108" t="str">
        <f>IF(Tabla1[[#This Row],[Secuencia 5'' - 3'']]&lt;&gt;"",IF(Tabla1[[#This Row],[Escala]]&lt;&gt;"",IF(Tabla1[[#This Row],[Purificacion]]&lt;&gt;"",(O29+Q29+S29+U29*V29),""),""),"")</f>
        <v/>
      </c>
      <c r="L29" t="str">
        <f t="shared" si="0"/>
        <v>TODOS_3</v>
      </c>
      <c r="M29" s="3">
        <f t="shared" si="1"/>
        <v>1</v>
      </c>
      <c r="N29">
        <f>_xlfn.IFNA(VLOOKUP(Tabla1[[#This Row],[Escala]],Listas!E$4:F$10,2,FALSE),0)</f>
        <v>0</v>
      </c>
      <c r="O29">
        <f>(Tabla1[[#This Row],[Largo]]-U29)*_xlfn.IFNA(VLOOKUP(Tabla1[[#This Row],[Escala]],Listas!E$4:F$10,2,FALSE),0)</f>
        <v>0</v>
      </c>
      <c r="P29"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29">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29"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29" s="11">
        <f xml:space="preserve">
IF(AND(E29=Listas!A$4, F29=Listas!C$4,H29=Listas!N$4), Listas!E$12,
IF(AND(E29=Listas!A$4, F29=Listas!C$6,H29=Listas!N$4), Listas!E$13,
IF(AND(E29=Listas!A$4, F29=Listas!C$7,H29=Listas!N$4), Listas!E$14,
IF(AND(E29=Listas!A$4, F29=Listas!C$9,H29=Listas!N$4), Listas!E$15,
IF(AND(E29=Listas!A$5, F29=Listas!C$4,H29=Listas!N$4), Listas!E$16,
IF(AND(E29=Listas!A$5, F29=Listas!C$7,H29=Listas!N$4), Listas!E$17,
IF(AND(E29=Listas!A$5, F29=Listas!C$9,H29=Listas!N$4), Listas!E$18,
IF(AND(E29=Listas!A$6, F29=Listas!C$5,H29=Listas!N$4), Listas!E$19,
IF(AND(E29=Listas!A$6, F29=Listas!C$9,H29=Listas!N$4), Listas!E$20,
IF(AND(E29=Listas!A$7, F29=Listas!C$5,H29=Listas!N$4), Listas!E$21,
IF(AND(E29=Listas!A$7, F29=Listas!C$9,H29=Listas!N$4), Listas!E$22,
IF(AND(E29=Listas!A$8, F29=Listas!C$5,H29=Listas!N$4), Listas!E$23,
IF(AND(E29=Listas!A$8, F29=Listas!C$9,H29=Listas!N$4), Listas!E$24,
IF(AND(E29=Listas!A$4, F29=Listas!C$4,H29=Listas!N$3), Listas!F$12,
IF(AND(E29=Listas!A$4, F29=Listas!C$6,H29=Listas!N$3), Listas!F$13,
IF(AND(E29=Listas!A$4, F29=Listas!C$7,H29=Listas!N$3), Listas!F$14,
IF(AND(E29=Listas!A$4, F29=Listas!C$9,H29=Listas!N$3), Listas!F$15,
IF(AND(E29=Listas!A$5, F29=Listas!C$4,H29=Listas!N$3), Listas!F$16,
IF(AND(E29=Listas!A$5, F29=Listas!C$7,H29=Listas!N$3), Listas!F$17,
IF(AND(E29=Listas!A$5, F29=Listas!C$9,H29=Listas!N$3), Listas!F$18,
IF(AND(E29=Listas!A$6, F29=Listas!C$5,H29=Listas!N$3), Listas!F$19,
IF(AND(E29=Listas!A$6, F29=Listas!C$9,H29=Listas!N$3), Listas!F$20,
IF(AND(E29=Listas!A$7, F29=Listas!C$5,H29=Listas!N$3), Listas!F$21,
IF(AND(E29=Listas!A$7, F29=Listas!C$9,H29=Listas!N$3), Listas!F$22,
IF(AND(E29=Listas!A$8, F29=Listas!C$5,H29=Listas!N$3), Listas!F$23,
IF(AND(E29=Listas!A$8, F29=Listas!C$9,H29=Listas!N$3), Listas!F$24,
IF(AND(E29="", F29=Listas!C$8,H29=Listas!N$4), Listas!E$25,
IF(AND(E29="", F29=Listas!C$8,H29=Listas!N$3), Listas!F$25,
0))))))))))))))))))))))))))))</f>
        <v>0</v>
      </c>
      <c r="T29">
        <f t="shared" si="2"/>
        <v>0</v>
      </c>
      <c r="U29">
        <f>IF(LEN(Tabla1[[#This Row],[Secuencia 5'' - 3'']])-LEN(SUBSTITUTE(UPPER(Tabla1[[#This Row],[Secuencia 5'' - 3'']]),"I",""))&gt;0, LEN(Tabla1[[#This Row],[Secuencia 5'' - 3'']])-LEN(SUBSTITUTE(UPPER(Tabla1[[#This Row],[Secuencia 5'' - 3'']]),"I","")),0)</f>
        <v>0</v>
      </c>
      <c r="V29">
        <f>IF(U29&gt;0,VLOOKUP(Tabla1[[#This Row],[Escala]],Listas!J$12:K$18,2,FALSE),0)</f>
        <v>0</v>
      </c>
      <c r="W29" t="str">
        <f>IF(U29&gt;0,VLOOKUP(Tabla1[[#This Row],[Escala]],Listas!J$12:L$18,3,FALSE),"")</f>
        <v/>
      </c>
    </row>
    <row r="30" spans="1:23" ht="12.75">
      <c r="A30" s="62">
        <v>10</v>
      </c>
      <c r="B30" s="63" t="s">
        <v>9</v>
      </c>
      <c r="C30" s="64"/>
      <c r="D30" s="65"/>
      <c r="E30" s="64"/>
      <c r="F30" s="65"/>
      <c r="G30" s="109">
        <f>LEN(Tabla1[[#This Row],[Secuencia 5'' - 3'']])</f>
        <v>0</v>
      </c>
      <c r="H30" s="64"/>
      <c r="I30" s="64"/>
      <c r="J30" s="108" t="str">
        <f>IF(Tabla1[[#This Row],[Secuencia 5'' - 3'']]&lt;&gt;"",IF(Tabla1[[#This Row],[Escala]]&lt;&gt;"",IF(Tabla1[[#This Row],[Purificacion]]&lt;&gt;"",(O30+Q30+S30+U30*V30),""),""),"")</f>
        <v/>
      </c>
      <c r="L30" t="str">
        <f t="shared" si="0"/>
        <v>TODOS_3</v>
      </c>
      <c r="M30" s="3">
        <f t="shared" si="1"/>
        <v>1</v>
      </c>
      <c r="N30">
        <f>_xlfn.IFNA(VLOOKUP(Tabla1[[#This Row],[Escala]],Listas!E$4:F$10,2,FALSE),0)</f>
        <v>0</v>
      </c>
      <c r="O30">
        <f>(Tabla1[[#This Row],[Largo]]-U30)*_xlfn.IFNA(VLOOKUP(Tabla1[[#This Row],[Escala]],Listas!E$4:F$10,2,FALSE),0)</f>
        <v>0</v>
      </c>
      <c r="P30"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30">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30"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30" s="11">
        <f xml:space="preserve">
IF(AND(E30=Listas!A$4, F30=Listas!C$4,H30=Listas!N$4), Listas!E$12,
IF(AND(E30=Listas!A$4, F30=Listas!C$6,H30=Listas!N$4), Listas!E$13,
IF(AND(E30=Listas!A$4, F30=Listas!C$7,H30=Listas!N$4), Listas!E$14,
IF(AND(E30=Listas!A$4, F30=Listas!C$9,H30=Listas!N$4), Listas!E$15,
IF(AND(E30=Listas!A$5, F30=Listas!C$4,H30=Listas!N$4), Listas!E$16,
IF(AND(E30=Listas!A$5, F30=Listas!C$7,H30=Listas!N$4), Listas!E$17,
IF(AND(E30=Listas!A$5, F30=Listas!C$9,H30=Listas!N$4), Listas!E$18,
IF(AND(E30=Listas!A$6, F30=Listas!C$5,H30=Listas!N$4), Listas!E$19,
IF(AND(E30=Listas!A$6, F30=Listas!C$9,H30=Listas!N$4), Listas!E$20,
IF(AND(E30=Listas!A$7, F30=Listas!C$5,H30=Listas!N$4), Listas!E$21,
IF(AND(E30=Listas!A$7, F30=Listas!C$9,H30=Listas!N$4), Listas!E$22,
IF(AND(E30=Listas!A$8, F30=Listas!C$5,H30=Listas!N$4), Listas!E$23,
IF(AND(E30=Listas!A$8, F30=Listas!C$9,H30=Listas!N$4), Listas!E$24,
IF(AND(E30=Listas!A$4, F30=Listas!C$4,H30=Listas!N$3), Listas!F$12,
IF(AND(E30=Listas!A$4, F30=Listas!C$6,H30=Listas!N$3), Listas!F$13,
IF(AND(E30=Listas!A$4, F30=Listas!C$7,H30=Listas!N$3), Listas!F$14,
IF(AND(E30=Listas!A$4, F30=Listas!C$9,H30=Listas!N$3), Listas!F$15,
IF(AND(E30=Listas!A$5, F30=Listas!C$4,H30=Listas!N$3), Listas!F$16,
IF(AND(E30=Listas!A$5, F30=Listas!C$7,H30=Listas!N$3), Listas!F$17,
IF(AND(E30=Listas!A$5, F30=Listas!C$9,H30=Listas!N$3), Listas!F$18,
IF(AND(E30=Listas!A$6, F30=Listas!C$5,H30=Listas!N$3), Listas!F$19,
IF(AND(E30=Listas!A$6, F30=Listas!C$9,H30=Listas!N$3), Listas!F$20,
IF(AND(E30=Listas!A$7, F30=Listas!C$5,H30=Listas!N$3), Listas!F$21,
IF(AND(E30=Listas!A$7, F30=Listas!C$9,H30=Listas!N$3), Listas!F$22,
IF(AND(E30=Listas!A$8, F30=Listas!C$5,H30=Listas!N$3), Listas!F$23,
IF(AND(E30=Listas!A$8, F30=Listas!C$9,H30=Listas!N$3), Listas!F$24,
IF(AND(E30="", F30=Listas!C$8,H30=Listas!N$4), Listas!E$25,
IF(AND(E30="", F30=Listas!C$8,H30=Listas!N$3), Listas!F$25,
0))))))))))))))))))))))))))))</f>
        <v>0</v>
      </c>
      <c r="T30">
        <f t="shared" si="2"/>
        <v>0</v>
      </c>
      <c r="U30">
        <f>IF(LEN(Tabla1[[#This Row],[Secuencia 5'' - 3'']])-LEN(SUBSTITUTE(UPPER(Tabla1[[#This Row],[Secuencia 5'' - 3'']]),"I",""))&gt;0, LEN(Tabla1[[#This Row],[Secuencia 5'' - 3'']])-LEN(SUBSTITUTE(UPPER(Tabla1[[#This Row],[Secuencia 5'' - 3'']]),"I","")),0)</f>
        <v>0</v>
      </c>
      <c r="V30">
        <f>IF(U30&gt;0,VLOOKUP(Tabla1[[#This Row],[Escala]],Listas!J$12:K$18,2,FALSE),0)</f>
        <v>0</v>
      </c>
      <c r="W30" t="str">
        <f>IF(U30&gt;0,VLOOKUP(Tabla1[[#This Row],[Escala]],Listas!J$12:L$18,3,FALSE),"")</f>
        <v/>
      </c>
    </row>
    <row r="31" spans="1:23" ht="12.75">
      <c r="A31" s="62">
        <v>11</v>
      </c>
      <c r="B31" s="63" t="s">
        <v>9</v>
      </c>
      <c r="C31" s="64"/>
      <c r="D31" s="65"/>
      <c r="E31" s="64"/>
      <c r="F31" s="65"/>
      <c r="G31" s="109">
        <f>LEN(Tabla1[[#This Row],[Secuencia 5'' - 3'']])</f>
        <v>0</v>
      </c>
      <c r="H31" s="64"/>
      <c r="I31" s="64"/>
      <c r="J31" s="108" t="str">
        <f>IF(Tabla1[[#This Row],[Secuencia 5'' - 3'']]&lt;&gt;"",IF(Tabla1[[#This Row],[Escala]]&lt;&gt;"",IF(Tabla1[[#This Row],[Purificacion]]&lt;&gt;"",(O31+Q31+S31+U31*V31),""),""),"")</f>
        <v/>
      </c>
      <c r="L31" t="str">
        <f t="shared" si="0"/>
        <v>TODOS_3</v>
      </c>
      <c r="M31" s="3">
        <f t="shared" si="1"/>
        <v>1</v>
      </c>
      <c r="N31">
        <f>_xlfn.IFNA(VLOOKUP(Tabla1[[#This Row],[Escala]],Listas!E$4:F$10,2,FALSE),0)</f>
        <v>0</v>
      </c>
      <c r="O31">
        <f>(Tabla1[[#This Row],[Largo]]-U31)*_xlfn.IFNA(VLOOKUP(Tabla1[[#This Row],[Escala]],Listas!E$4:F$10,2,FALSE),0)</f>
        <v>0</v>
      </c>
      <c r="P31"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31">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31"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31" s="11">
        <f xml:space="preserve">
IF(AND(E31=Listas!A$4, F31=Listas!C$4,H31=Listas!N$4), Listas!E$12,
IF(AND(E31=Listas!A$4, F31=Listas!C$6,H31=Listas!N$4), Listas!E$13,
IF(AND(E31=Listas!A$4, F31=Listas!C$7,H31=Listas!N$4), Listas!E$14,
IF(AND(E31=Listas!A$4, F31=Listas!C$9,H31=Listas!N$4), Listas!E$15,
IF(AND(E31=Listas!A$5, F31=Listas!C$4,H31=Listas!N$4), Listas!E$16,
IF(AND(E31=Listas!A$5, F31=Listas!C$7,H31=Listas!N$4), Listas!E$17,
IF(AND(E31=Listas!A$5, F31=Listas!C$9,H31=Listas!N$4), Listas!E$18,
IF(AND(E31=Listas!A$6, F31=Listas!C$5,H31=Listas!N$4), Listas!E$19,
IF(AND(E31=Listas!A$6, F31=Listas!C$9,H31=Listas!N$4), Listas!E$20,
IF(AND(E31=Listas!A$7, F31=Listas!C$5,H31=Listas!N$4), Listas!E$21,
IF(AND(E31=Listas!A$7, F31=Listas!C$9,H31=Listas!N$4), Listas!E$22,
IF(AND(E31=Listas!A$8, F31=Listas!C$5,H31=Listas!N$4), Listas!E$23,
IF(AND(E31=Listas!A$8, F31=Listas!C$9,H31=Listas!N$4), Listas!E$24,
IF(AND(E31=Listas!A$4, F31=Listas!C$4,H31=Listas!N$3), Listas!F$12,
IF(AND(E31=Listas!A$4, F31=Listas!C$6,H31=Listas!N$3), Listas!F$13,
IF(AND(E31=Listas!A$4, F31=Listas!C$7,H31=Listas!N$3), Listas!F$14,
IF(AND(E31=Listas!A$4, F31=Listas!C$9,H31=Listas!N$3), Listas!F$15,
IF(AND(E31=Listas!A$5, F31=Listas!C$4,H31=Listas!N$3), Listas!F$16,
IF(AND(E31=Listas!A$5, F31=Listas!C$7,H31=Listas!N$3), Listas!F$17,
IF(AND(E31=Listas!A$5, F31=Listas!C$9,H31=Listas!N$3), Listas!F$18,
IF(AND(E31=Listas!A$6, F31=Listas!C$5,H31=Listas!N$3), Listas!F$19,
IF(AND(E31=Listas!A$6, F31=Listas!C$9,H31=Listas!N$3), Listas!F$20,
IF(AND(E31=Listas!A$7, F31=Listas!C$5,H31=Listas!N$3), Listas!F$21,
IF(AND(E31=Listas!A$7, F31=Listas!C$9,H31=Listas!N$3), Listas!F$22,
IF(AND(E31=Listas!A$8, F31=Listas!C$5,H31=Listas!N$3), Listas!F$23,
IF(AND(E31=Listas!A$8, F31=Listas!C$9,H31=Listas!N$3), Listas!F$24,
IF(AND(E31="", F31=Listas!C$8,H31=Listas!N$4), Listas!E$25,
IF(AND(E31="", F31=Listas!C$8,H31=Listas!N$3), Listas!F$25,
0))))))))))))))))))))))))))))</f>
        <v>0</v>
      </c>
      <c r="T31">
        <f t="shared" si="2"/>
        <v>0</v>
      </c>
      <c r="U31">
        <f>IF(LEN(Tabla1[[#This Row],[Secuencia 5'' - 3'']])-LEN(SUBSTITUTE(UPPER(Tabla1[[#This Row],[Secuencia 5'' - 3'']]),"I",""))&gt;0, LEN(Tabla1[[#This Row],[Secuencia 5'' - 3'']])-LEN(SUBSTITUTE(UPPER(Tabla1[[#This Row],[Secuencia 5'' - 3'']]),"I","")),0)</f>
        <v>0</v>
      </c>
      <c r="V31">
        <f>IF(U31&gt;0,VLOOKUP(Tabla1[[#This Row],[Escala]],Listas!J$12:K$18,2,FALSE),0)</f>
        <v>0</v>
      </c>
      <c r="W31" t="str">
        <f>IF(U31&gt;0,VLOOKUP(Tabla1[[#This Row],[Escala]],Listas!J$12:L$18,3,FALSE),"")</f>
        <v/>
      </c>
    </row>
    <row r="32" spans="1:23" ht="12.75">
      <c r="A32" s="62">
        <v>12</v>
      </c>
      <c r="B32" s="63" t="s">
        <v>9</v>
      </c>
      <c r="C32" s="64"/>
      <c r="D32" s="65"/>
      <c r="E32" s="64"/>
      <c r="F32" s="65"/>
      <c r="G32" s="109">
        <f>LEN(Tabla1[[#This Row],[Secuencia 5'' - 3'']])</f>
        <v>0</v>
      </c>
      <c r="H32" s="64"/>
      <c r="I32" s="64"/>
      <c r="J32" s="108" t="str">
        <f>IF(Tabla1[[#This Row],[Secuencia 5'' - 3'']]&lt;&gt;"",IF(Tabla1[[#This Row],[Escala]]&lt;&gt;"",IF(Tabla1[[#This Row],[Purificacion]]&lt;&gt;"",(O32+Q32+S32+U32*V32),""),""),"")</f>
        <v/>
      </c>
      <c r="L32" t="str">
        <f t="shared" si="0"/>
        <v>TODOS_3</v>
      </c>
      <c r="M32" s="3">
        <f t="shared" si="1"/>
        <v>1</v>
      </c>
      <c r="N32">
        <f>_xlfn.IFNA(VLOOKUP(Tabla1[[#This Row],[Escala]],Listas!E$4:F$10,2,FALSE),0)</f>
        <v>0</v>
      </c>
      <c r="O32">
        <f>(Tabla1[[#This Row],[Largo]]-U32)*_xlfn.IFNA(VLOOKUP(Tabla1[[#This Row],[Escala]],Listas!E$4:F$10,2,FALSE),0)</f>
        <v>0</v>
      </c>
      <c r="P32"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32">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32"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32" s="11">
        <f xml:space="preserve">
IF(AND(E32=Listas!A$4, F32=Listas!C$4,H32=Listas!N$4), Listas!E$12,
IF(AND(E32=Listas!A$4, F32=Listas!C$6,H32=Listas!N$4), Listas!E$13,
IF(AND(E32=Listas!A$4, F32=Listas!C$7,H32=Listas!N$4), Listas!E$14,
IF(AND(E32=Listas!A$4, F32=Listas!C$9,H32=Listas!N$4), Listas!E$15,
IF(AND(E32=Listas!A$5, F32=Listas!C$4,H32=Listas!N$4), Listas!E$16,
IF(AND(E32=Listas!A$5, F32=Listas!C$7,H32=Listas!N$4), Listas!E$17,
IF(AND(E32=Listas!A$5, F32=Listas!C$9,H32=Listas!N$4), Listas!E$18,
IF(AND(E32=Listas!A$6, F32=Listas!C$5,H32=Listas!N$4), Listas!E$19,
IF(AND(E32=Listas!A$6, F32=Listas!C$9,H32=Listas!N$4), Listas!E$20,
IF(AND(E32=Listas!A$7, F32=Listas!C$5,H32=Listas!N$4), Listas!E$21,
IF(AND(E32=Listas!A$7, F32=Listas!C$9,H32=Listas!N$4), Listas!E$22,
IF(AND(E32=Listas!A$8, F32=Listas!C$5,H32=Listas!N$4), Listas!E$23,
IF(AND(E32=Listas!A$8, F32=Listas!C$9,H32=Listas!N$4), Listas!E$24,
IF(AND(E32=Listas!A$4, F32=Listas!C$4,H32=Listas!N$3), Listas!F$12,
IF(AND(E32=Listas!A$4, F32=Listas!C$6,H32=Listas!N$3), Listas!F$13,
IF(AND(E32=Listas!A$4, F32=Listas!C$7,H32=Listas!N$3), Listas!F$14,
IF(AND(E32=Listas!A$4, F32=Listas!C$9,H32=Listas!N$3), Listas!F$15,
IF(AND(E32=Listas!A$5, F32=Listas!C$4,H32=Listas!N$3), Listas!F$16,
IF(AND(E32=Listas!A$5, F32=Listas!C$7,H32=Listas!N$3), Listas!F$17,
IF(AND(E32=Listas!A$5, F32=Listas!C$9,H32=Listas!N$3), Listas!F$18,
IF(AND(E32=Listas!A$6, F32=Listas!C$5,H32=Listas!N$3), Listas!F$19,
IF(AND(E32=Listas!A$6, F32=Listas!C$9,H32=Listas!N$3), Listas!F$20,
IF(AND(E32=Listas!A$7, F32=Listas!C$5,H32=Listas!N$3), Listas!F$21,
IF(AND(E32=Listas!A$7, F32=Listas!C$9,H32=Listas!N$3), Listas!F$22,
IF(AND(E32=Listas!A$8, F32=Listas!C$5,H32=Listas!N$3), Listas!F$23,
IF(AND(E32=Listas!A$8, F32=Listas!C$9,H32=Listas!N$3), Listas!F$24,
IF(AND(E32="", F32=Listas!C$8,H32=Listas!N$4), Listas!E$25,
IF(AND(E32="", F32=Listas!C$8,H32=Listas!N$3), Listas!F$25,
0))))))))))))))))))))))))))))</f>
        <v>0</v>
      </c>
      <c r="T32">
        <f t="shared" si="2"/>
        <v>0</v>
      </c>
      <c r="U32">
        <f>IF(LEN(Tabla1[[#This Row],[Secuencia 5'' - 3'']])-LEN(SUBSTITUTE(UPPER(Tabla1[[#This Row],[Secuencia 5'' - 3'']]),"I",""))&gt;0, LEN(Tabla1[[#This Row],[Secuencia 5'' - 3'']])-LEN(SUBSTITUTE(UPPER(Tabla1[[#This Row],[Secuencia 5'' - 3'']]),"I","")),0)</f>
        <v>0</v>
      </c>
      <c r="V32">
        <f>IF(U32&gt;0,VLOOKUP(Tabla1[[#This Row],[Escala]],Listas!J$12:K$18,2,FALSE),0)</f>
        <v>0</v>
      </c>
      <c r="W32" t="str">
        <f>IF(U32&gt;0,VLOOKUP(Tabla1[[#This Row],[Escala]],Listas!J$12:L$18,3,FALSE),"")</f>
        <v/>
      </c>
    </row>
    <row r="33" spans="1:23" ht="12.75">
      <c r="A33" s="62">
        <v>13</v>
      </c>
      <c r="B33" s="63" t="s">
        <v>9</v>
      </c>
      <c r="C33" s="64"/>
      <c r="D33" s="65"/>
      <c r="E33" s="64"/>
      <c r="F33" s="65"/>
      <c r="G33" s="109">
        <f>LEN(Tabla1[[#This Row],[Secuencia 5'' - 3'']])</f>
        <v>0</v>
      </c>
      <c r="H33" s="64"/>
      <c r="I33" s="64"/>
      <c r="J33" s="108" t="str">
        <f>IF(Tabla1[[#This Row],[Secuencia 5'' - 3'']]&lt;&gt;"",IF(Tabla1[[#This Row],[Escala]]&lt;&gt;"",IF(Tabla1[[#This Row],[Purificacion]]&lt;&gt;"",(O33+Q33+S33+U33*V33),""),""),"")</f>
        <v/>
      </c>
      <c r="L33" t="str">
        <f t="shared" si="0"/>
        <v>TODOS_3</v>
      </c>
      <c r="M33" s="3">
        <f t="shared" si="1"/>
        <v>1</v>
      </c>
      <c r="N33">
        <f>_xlfn.IFNA(VLOOKUP(Tabla1[[#This Row],[Escala]],Listas!E$4:F$10,2,FALSE),0)</f>
        <v>0</v>
      </c>
      <c r="O33">
        <f>(Tabla1[[#This Row],[Largo]]-U33)*_xlfn.IFNA(VLOOKUP(Tabla1[[#This Row],[Escala]],Listas!E$4:F$10,2,FALSE),0)</f>
        <v>0</v>
      </c>
      <c r="P33"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33">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33"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33" s="11">
        <f xml:space="preserve">
IF(AND(E33=Listas!A$4, F33=Listas!C$4,H33=Listas!N$4), Listas!E$12,
IF(AND(E33=Listas!A$4, F33=Listas!C$6,H33=Listas!N$4), Listas!E$13,
IF(AND(E33=Listas!A$4, F33=Listas!C$7,H33=Listas!N$4), Listas!E$14,
IF(AND(E33=Listas!A$4, F33=Listas!C$9,H33=Listas!N$4), Listas!E$15,
IF(AND(E33=Listas!A$5, F33=Listas!C$4,H33=Listas!N$4), Listas!E$16,
IF(AND(E33=Listas!A$5, F33=Listas!C$7,H33=Listas!N$4), Listas!E$17,
IF(AND(E33=Listas!A$5, F33=Listas!C$9,H33=Listas!N$4), Listas!E$18,
IF(AND(E33=Listas!A$6, F33=Listas!C$5,H33=Listas!N$4), Listas!E$19,
IF(AND(E33=Listas!A$6, F33=Listas!C$9,H33=Listas!N$4), Listas!E$20,
IF(AND(E33=Listas!A$7, F33=Listas!C$5,H33=Listas!N$4), Listas!E$21,
IF(AND(E33=Listas!A$7, F33=Listas!C$9,H33=Listas!N$4), Listas!E$22,
IF(AND(E33=Listas!A$8, F33=Listas!C$5,H33=Listas!N$4), Listas!E$23,
IF(AND(E33=Listas!A$8, F33=Listas!C$9,H33=Listas!N$4), Listas!E$24,
IF(AND(E33=Listas!A$4, F33=Listas!C$4,H33=Listas!N$3), Listas!F$12,
IF(AND(E33=Listas!A$4, F33=Listas!C$6,H33=Listas!N$3), Listas!F$13,
IF(AND(E33=Listas!A$4, F33=Listas!C$7,H33=Listas!N$3), Listas!F$14,
IF(AND(E33=Listas!A$4, F33=Listas!C$9,H33=Listas!N$3), Listas!F$15,
IF(AND(E33=Listas!A$5, F33=Listas!C$4,H33=Listas!N$3), Listas!F$16,
IF(AND(E33=Listas!A$5, F33=Listas!C$7,H33=Listas!N$3), Listas!F$17,
IF(AND(E33=Listas!A$5, F33=Listas!C$9,H33=Listas!N$3), Listas!F$18,
IF(AND(E33=Listas!A$6, F33=Listas!C$5,H33=Listas!N$3), Listas!F$19,
IF(AND(E33=Listas!A$6, F33=Listas!C$9,H33=Listas!N$3), Listas!F$20,
IF(AND(E33=Listas!A$7, F33=Listas!C$5,H33=Listas!N$3), Listas!F$21,
IF(AND(E33=Listas!A$7, F33=Listas!C$9,H33=Listas!N$3), Listas!F$22,
IF(AND(E33=Listas!A$8, F33=Listas!C$5,H33=Listas!N$3), Listas!F$23,
IF(AND(E33=Listas!A$8, F33=Listas!C$9,H33=Listas!N$3), Listas!F$24,
IF(AND(E33="", F33=Listas!C$8,H33=Listas!N$4), Listas!E$25,
IF(AND(E33="", F33=Listas!C$8,H33=Listas!N$3), Listas!F$25,
0))))))))))))))))))))))))))))</f>
        <v>0</v>
      </c>
      <c r="T33">
        <f t="shared" si="2"/>
        <v>0</v>
      </c>
      <c r="U33">
        <f>IF(LEN(Tabla1[[#This Row],[Secuencia 5'' - 3'']])-LEN(SUBSTITUTE(UPPER(Tabla1[[#This Row],[Secuencia 5'' - 3'']]),"I",""))&gt;0, LEN(Tabla1[[#This Row],[Secuencia 5'' - 3'']])-LEN(SUBSTITUTE(UPPER(Tabla1[[#This Row],[Secuencia 5'' - 3'']]),"I","")),0)</f>
        <v>0</v>
      </c>
      <c r="V33">
        <f>IF(U33&gt;0,VLOOKUP(Tabla1[[#This Row],[Escala]],Listas!J$12:K$18,2,FALSE),0)</f>
        <v>0</v>
      </c>
      <c r="W33" t="str">
        <f>IF(U33&gt;0,VLOOKUP(Tabla1[[#This Row],[Escala]],Listas!J$12:L$18,3,FALSE),"")</f>
        <v/>
      </c>
    </row>
    <row r="34" spans="1:23" ht="12.75">
      <c r="A34" s="62">
        <v>14</v>
      </c>
      <c r="B34" s="63" t="s">
        <v>9</v>
      </c>
      <c r="C34" s="64"/>
      <c r="D34" s="65"/>
      <c r="E34" s="64"/>
      <c r="F34" s="65"/>
      <c r="G34" s="109">
        <f>LEN(Tabla1[[#This Row],[Secuencia 5'' - 3'']])</f>
        <v>0</v>
      </c>
      <c r="H34" s="64"/>
      <c r="I34" s="64"/>
      <c r="J34" s="108" t="str">
        <f>IF(Tabla1[[#This Row],[Secuencia 5'' - 3'']]&lt;&gt;"",IF(Tabla1[[#This Row],[Escala]]&lt;&gt;"",IF(Tabla1[[#This Row],[Purificacion]]&lt;&gt;"",(O34+Q34+S34+U34*V34),""),""),"")</f>
        <v/>
      </c>
      <c r="L34" t="str">
        <f t="shared" si="0"/>
        <v>TODOS_3</v>
      </c>
      <c r="M34" s="3">
        <f t="shared" si="1"/>
        <v>1</v>
      </c>
      <c r="N34">
        <f>_xlfn.IFNA(VLOOKUP(Tabla1[[#This Row],[Escala]],Listas!E$4:F$10,2,FALSE),0)</f>
        <v>0</v>
      </c>
      <c r="O34">
        <f>(Tabla1[[#This Row],[Largo]]-U34)*_xlfn.IFNA(VLOOKUP(Tabla1[[#This Row],[Escala]],Listas!E$4:F$10,2,FALSE),0)</f>
        <v>0</v>
      </c>
      <c r="P34"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34">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34"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34" s="11">
        <f xml:space="preserve">
IF(AND(E34=Listas!A$4, F34=Listas!C$4,H34=Listas!N$4), Listas!E$12,
IF(AND(E34=Listas!A$4, F34=Listas!C$6,H34=Listas!N$4), Listas!E$13,
IF(AND(E34=Listas!A$4, F34=Listas!C$7,H34=Listas!N$4), Listas!E$14,
IF(AND(E34=Listas!A$4, F34=Listas!C$9,H34=Listas!N$4), Listas!E$15,
IF(AND(E34=Listas!A$5, F34=Listas!C$4,H34=Listas!N$4), Listas!E$16,
IF(AND(E34=Listas!A$5, F34=Listas!C$7,H34=Listas!N$4), Listas!E$17,
IF(AND(E34=Listas!A$5, F34=Listas!C$9,H34=Listas!N$4), Listas!E$18,
IF(AND(E34=Listas!A$6, F34=Listas!C$5,H34=Listas!N$4), Listas!E$19,
IF(AND(E34=Listas!A$6, F34=Listas!C$9,H34=Listas!N$4), Listas!E$20,
IF(AND(E34=Listas!A$7, F34=Listas!C$5,H34=Listas!N$4), Listas!E$21,
IF(AND(E34=Listas!A$7, F34=Listas!C$9,H34=Listas!N$4), Listas!E$22,
IF(AND(E34=Listas!A$8, F34=Listas!C$5,H34=Listas!N$4), Listas!E$23,
IF(AND(E34=Listas!A$8, F34=Listas!C$9,H34=Listas!N$4), Listas!E$24,
IF(AND(E34=Listas!A$4, F34=Listas!C$4,H34=Listas!N$3), Listas!F$12,
IF(AND(E34=Listas!A$4, F34=Listas!C$6,H34=Listas!N$3), Listas!F$13,
IF(AND(E34=Listas!A$4, F34=Listas!C$7,H34=Listas!N$3), Listas!F$14,
IF(AND(E34=Listas!A$4, F34=Listas!C$9,H34=Listas!N$3), Listas!F$15,
IF(AND(E34=Listas!A$5, F34=Listas!C$4,H34=Listas!N$3), Listas!F$16,
IF(AND(E34=Listas!A$5, F34=Listas!C$7,H34=Listas!N$3), Listas!F$17,
IF(AND(E34=Listas!A$5, F34=Listas!C$9,H34=Listas!N$3), Listas!F$18,
IF(AND(E34=Listas!A$6, F34=Listas!C$5,H34=Listas!N$3), Listas!F$19,
IF(AND(E34=Listas!A$6, F34=Listas!C$9,H34=Listas!N$3), Listas!F$20,
IF(AND(E34=Listas!A$7, F34=Listas!C$5,H34=Listas!N$3), Listas!F$21,
IF(AND(E34=Listas!A$7, F34=Listas!C$9,H34=Listas!N$3), Listas!F$22,
IF(AND(E34=Listas!A$8, F34=Listas!C$5,H34=Listas!N$3), Listas!F$23,
IF(AND(E34=Listas!A$8, F34=Listas!C$9,H34=Listas!N$3), Listas!F$24,
IF(AND(E34="", F34=Listas!C$8,H34=Listas!N$4), Listas!E$25,
IF(AND(E34="", F34=Listas!C$8,H34=Listas!N$3), Listas!F$25,
0))))))))))))))))))))))))))))</f>
        <v>0</v>
      </c>
      <c r="T34">
        <f t="shared" si="2"/>
        <v>0</v>
      </c>
      <c r="U34">
        <f>IF(LEN(Tabla1[[#This Row],[Secuencia 5'' - 3'']])-LEN(SUBSTITUTE(UPPER(Tabla1[[#This Row],[Secuencia 5'' - 3'']]),"I",""))&gt;0, LEN(Tabla1[[#This Row],[Secuencia 5'' - 3'']])-LEN(SUBSTITUTE(UPPER(Tabla1[[#This Row],[Secuencia 5'' - 3'']]),"I","")),0)</f>
        <v>0</v>
      </c>
      <c r="V34">
        <f>IF(U34&gt;0,VLOOKUP(Tabla1[[#This Row],[Escala]],Listas!J$12:K$18,2,FALSE),0)</f>
        <v>0</v>
      </c>
      <c r="W34" t="str">
        <f>IF(U34&gt;0,VLOOKUP(Tabla1[[#This Row],[Escala]],Listas!J$12:L$18,3,FALSE),"")</f>
        <v/>
      </c>
    </row>
    <row r="35" spans="1:23" ht="12.75">
      <c r="A35" s="62">
        <v>15</v>
      </c>
      <c r="B35" s="63" t="s">
        <v>9</v>
      </c>
      <c r="C35" s="64"/>
      <c r="D35" s="65"/>
      <c r="E35" s="64"/>
      <c r="F35" s="65"/>
      <c r="G35" s="109">
        <f>LEN(Tabla1[[#This Row],[Secuencia 5'' - 3'']])</f>
        <v>0</v>
      </c>
      <c r="H35" s="64"/>
      <c r="I35" s="64"/>
      <c r="J35" s="108" t="str">
        <f>IF(Tabla1[[#This Row],[Secuencia 5'' - 3'']]&lt;&gt;"",IF(Tabla1[[#This Row],[Escala]]&lt;&gt;"",IF(Tabla1[[#This Row],[Purificacion]]&lt;&gt;"",(O35+Q35+S35+U35*V35),""),""),"")</f>
        <v/>
      </c>
      <c r="L35" t="str">
        <f t="shared" si="0"/>
        <v>TODOS_3</v>
      </c>
      <c r="M35" s="3">
        <f t="shared" si="1"/>
        <v>1</v>
      </c>
      <c r="N35">
        <f>_xlfn.IFNA(VLOOKUP(Tabla1[[#This Row],[Escala]],Listas!E$4:F$10,2,FALSE),0)</f>
        <v>0</v>
      </c>
      <c r="O35">
        <f>(Tabla1[[#This Row],[Largo]]-U35)*_xlfn.IFNA(VLOOKUP(Tabla1[[#This Row],[Escala]],Listas!E$4:F$10,2,FALSE),0)</f>
        <v>0</v>
      </c>
      <c r="P35"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35">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35"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35" s="11">
        <f xml:space="preserve">
IF(AND(E35=Listas!A$4, F35=Listas!C$4,H35=Listas!N$4), Listas!E$12,
IF(AND(E35=Listas!A$4, F35=Listas!C$6,H35=Listas!N$4), Listas!E$13,
IF(AND(E35=Listas!A$4, F35=Listas!C$7,H35=Listas!N$4), Listas!E$14,
IF(AND(E35=Listas!A$4, F35=Listas!C$9,H35=Listas!N$4), Listas!E$15,
IF(AND(E35=Listas!A$5, F35=Listas!C$4,H35=Listas!N$4), Listas!E$16,
IF(AND(E35=Listas!A$5, F35=Listas!C$7,H35=Listas!N$4), Listas!E$17,
IF(AND(E35=Listas!A$5, F35=Listas!C$9,H35=Listas!N$4), Listas!E$18,
IF(AND(E35=Listas!A$6, F35=Listas!C$5,H35=Listas!N$4), Listas!E$19,
IF(AND(E35=Listas!A$6, F35=Listas!C$9,H35=Listas!N$4), Listas!E$20,
IF(AND(E35=Listas!A$7, F35=Listas!C$5,H35=Listas!N$4), Listas!E$21,
IF(AND(E35=Listas!A$7, F35=Listas!C$9,H35=Listas!N$4), Listas!E$22,
IF(AND(E35=Listas!A$8, F35=Listas!C$5,H35=Listas!N$4), Listas!E$23,
IF(AND(E35=Listas!A$8, F35=Listas!C$9,H35=Listas!N$4), Listas!E$24,
IF(AND(E35=Listas!A$4, F35=Listas!C$4,H35=Listas!N$3), Listas!F$12,
IF(AND(E35=Listas!A$4, F35=Listas!C$6,H35=Listas!N$3), Listas!F$13,
IF(AND(E35=Listas!A$4, F35=Listas!C$7,H35=Listas!N$3), Listas!F$14,
IF(AND(E35=Listas!A$4, F35=Listas!C$9,H35=Listas!N$3), Listas!F$15,
IF(AND(E35=Listas!A$5, F35=Listas!C$4,H35=Listas!N$3), Listas!F$16,
IF(AND(E35=Listas!A$5, F35=Listas!C$7,H35=Listas!N$3), Listas!F$17,
IF(AND(E35=Listas!A$5, F35=Listas!C$9,H35=Listas!N$3), Listas!F$18,
IF(AND(E35=Listas!A$6, F35=Listas!C$5,H35=Listas!N$3), Listas!F$19,
IF(AND(E35=Listas!A$6, F35=Listas!C$9,H35=Listas!N$3), Listas!F$20,
IF(AND(E35=Listas!A$7, F35=Listas!C$5,H35=Listas!N$3), Listas!F$21,
IF(AND(E35=Listas!A$7, F35=Listas!C$9,H35=Listas!N$3), Listas!F$22,
IF(AND(E35=Listas!A$8, F35=Listas!C$5,H35=Listas!N$3), Listas!F$23,
IF(AND(E35=Listas!A$8, F35=Listas!C$9,H35=Listas!N$3), Listas!F$24,
IF(AND(E35="", F35=Listas!C$8,H35=Listas!N$4), Listas!E$25,
IF(AND(E35="", F35=Listas!C$8,H35=Listas!N$3), Listas!F$25,
0))))))))))))))))))))))))))))</f>
        <v>0</v>
      </c>
      <c r="T35">
        <f t="shared" si="2"/>
        <v>0</v>
      </c>
      <c r="U35">
        <f>IF(LEN(Tabla1[[#This Row],[Secuencia 5'' - 3'']])-LEN(SUBSTITUTE(UPPER(Tabla1[[#This Row],[Secuencia 5'' - 3'']]),"I",""))&gt;0, LEN(Tabla1[[#This Row],[Secuencia 5'' - 3'']])-LEN(SUBSTITUTE(UPPER(Tabla1[[#This Row],[Secuencia 5'' - 3'']]),"I","")),0)</f>
        <v>0</v>
      </c>
      <c r="V35">
        <f>IF(U35&gt;0,VLOOKUP(Tabla1[[#This Row],[Escala]],Listas!J$12:K$18,2,FALSE),0)</f>
        <v>0</v>
      </c>
      <c r="W35" t="str">
        <f>IF(U35&gt;0,VLOOKUP(Tabla1[[#This Row],[Escala]],Listas!J$12:L$18,3,FALSE),"")</f>
        <v/>
      </c>
    </row>
    <row r="36" spans="1:23" ht="12.75">
      <c r="A36" s="62">
        <v>16</v>
      </c>
      <c r="B36" s="63" t="s">
        <v>9</v>
      </c>
      <c r="C36" s="64"/>
      <c r="D36" s="65"/>
      <c r="E36" s="64"/>
      <c r="F36" s="65"/>
      <c r="G36" s="109">
        <f>LEN(Tabla1[[#This Row],[Secuencia 5'' - 3'']])</f>
        <v>0</v>
      </c>
      <c r="H36" s="64"/>
      <c r="I36" s="64"/>
      <c r="J36" s="108" t="str">
        <f>IF(Tabla1[[#This Row],[Secuencia 5'' - 3'']]&lt;&gt;"",IF(Tabla1[[#This Row],[Escala]]&lt;&gt;"",IF(Tabla1[[#This Row],[Purificacion]]&lt;&gt;"",(O36+Q36+S36+U36*V36),""),""),"")</f>
        <v/>
      </c>
      <c r="L36" t="str">
        <f t="shared" si="0"/>
        <v>TODOS_3</v>
      </c>
      <c r="M36" s="3">
        <f t="shared" si="1"/>
        <v>1</v>
      </c>
      <c r="N36">
        <f>_xlfn.IFNA(VLOOKUP(Tabla1[[#This Row],[Escala]],Listas!E$4:F$10,2,FALSE),0)</f>
        <v>0</v>
      </c>
      <c r="O36">
        <f>(Tabla1[[#This Row],[Largo]]-U36)*_xlfn.IFNA(VLOOKUP(Tabla1[[#This Row],[Escala]],Listas!E$4:F$10,2,FALSE),0)</f>
        <v>0</v>
      </c>
      <c r="P36"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36">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36"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36" s="11">
        <f xml:space="preserve">
IF(AND(E36=Listas!A$4, F36=Listas!C$4,H36=Listas!N$4), Listas!E$12,
IF(AND(E36=Listas!A$4, F36=Listas!C$6,H36=Listas!N$4), Listas!E$13,
IF(AND(E36=Listas!A$4, F36=Listas!C$7,H36=Listas!N$4), Listas!E$14,
IF(AND(E36=Listas!A$4, F36=Listas!C$9,H36=Listas!N$4), Listas!E$15,
IF(AND(E36=Listas!A$5, F36=Listas!C$4,H36=Listas!N$4), Listas!E$16,
IF(AND(E36=Listas!A$5, F36=Listas!C$7,H36=Listas!N$4), Listas!E$17,
IF(AND(E36=Listas!A$5, F36=Listas!C$9,H36=Listas!N$4), Listas!E$18,
IF(AND(E36=Listas!A$6, F36=Listas!C$5,H36=Listas!N$4), Listas!E$19,
IF(AND(E36=Listas!A$6, F36=Listas!C$9,H36=Listas!N$4), Listas!E$20,
IF(AND(E36=Listas!A$7, F36=Listas!C$5,H36=Listas!N$4), Listas!E$21,
IF(AND(E36=Listas!A$7, F36=Listas!C$9,H36=Listas!N$4), Listas!E$22,
IF(AND(E36=Listas!A$8, F36=Listas!C$5,H36=Listas!N$4), Listas!E$23,
IF(AND(E36=Listas!A$8, F36=Listas!C$9,H36=Listas!N$4), Listas!E$24,
IF(AND(E36=Listas!A$4, F36=Listas!C$4,H36=Listas!N$3), Listas!F$12,
IF(AND(E36=Listas!A$4, F36=Listas!C$6,H36=Listas!N$3), Listas!F$13,
IF(AND(E36=Listas!A$4, F36=Listas!C$7,H36=Listas!N$3), Listas!F$14,
IF(AND(E36=Listas!A$4, F36=Listas!C$9,H36=Listas!N$3), Listas!F$15,
IF(AND(E36=Listas!A$5, F36=Listas!C$4,H36=Listas!N$3), Listas!F$16,
IF(AND(E36=Listas!A$5, F36=Listas!C$7,H36=Listas!N$3), Listas!F$17,
IF(AND(E36=Listas!A$5, F36=Listas!C$9,H36=Listas!N$3), Listas!F$18,
IF(AND(E36=Listas!A$6, F36=Listas!C$5,H36=Listas!N$3), Listas!F$19,
IF(AND(E36=Listas!A$6, F36=Listas!C$9,H36=Listas!N$3), Listas!F$20,
IF(AND(E36=Listas!A$7, F36=Listas!C$5,H36=Listas!N$3), Listas!F$21,
IF(AND(E36=Listas!A$7, F36=Listas!C$9,H36=Listas!N$3), Listas!F$22,
IF(AND(E36=Listas!A$8, F36=Listas!C$5,H36=Listas!N$3), Listas!F$23,
IF(AND(E36=Listas!A$8, F36=Listas!C$9,H36=Listas!N$3), Listas!F$24,
IF(AND(E36="", F36=Listas!C$8,H36=Listas!N$4), Listas!E$25,
IF(AND(E36="", F36=Listas!C$8,H36=Listas!N$3), Listas!F$25,
0))))))))))))))))))))))))))))</f>
        <v>0</v>
      </c>
      <c r="T36">
        <f t="shared" si="2"/>
        <v>0</v>
      </c>
      <c r="U36">
        <f>IF(LEN(Tabla1[[#This Row],[Secuencia 5'' - 3'']])-LEN(SUBSTITUTE(UPPER(Tabla1[[#This Row],[Secuencia 5'' - 3'']]),"I",""))&gt;0, LEN(Tabla1[[#This Row],[Secuencia 5'' - 3'']])-LEN(SUBSTITUTE(UPPER(Tabla1[[#This Row],[Secuencia 5'' - 3'']]),"I","")),0)</f>
        <v>0</v>
      </c>
      <c r="V36">
        <f>IF(U36&gt;0,VLOOKUP(Tabla1[[#This Row],[Escala]],Listas!J$12:K$18,2,FALSE),0)</f>
        <v>0</v>
      </c>
      <c r="W36" t="str">
        <f>IF(U36&gt;0,VLOOKUP(Tabla1[[#This Row],[Escala]],Listas!J$12:L$18,3,FALSE),"")</f>
        <v/>
      </c>
    </row>
    <row r="37" spans="1:23" ht="12.75">
      <c r="A37" s="62">
        <v>17</v>
      </c>
      <c r="B37" s="63" t="s">
        <v>9</v>
      </c>
      <c r="C37" s="64"/>
      <c r="D37" s="65"/>
      <c r="E37" s="64"/>
      <c r="F37" s="65"/>
      <c r="G37" s="109">
        <f>LEN(Tabla1[[#This Row],[Secuencia 5'' - 3'']])</f>
        <v>0</v>
      </c>
      <c r="H37" s="64"/>
      <c r="I37" s="64"/>
      <c r="J37" s="108" t="str">
        <f>IF(Tabla1[[#This Row],[Secuencia 5'' - 3'']]&lt;&gt;"",IF(Tabla1[[#This Row],[Escala]]&lt;&gt;"",IF(Tabla1[[#This Row],[Purificacion]]&lt;&gt;"",(O37+Q37+S37+U37*V37),""),""),"")</f>
        <v/>
      </c>
      <c r="L37" t="str">
        <f t="shared" si="0"/>
        <v>TODOS_3</v>
      </c>
      <c r="M37" s="3">
        <f t="shared" si="1"/>
        <v>1</v>
      </c>
      <c r="N37">
        <f>_xlfn.IFNA(VLOOKUP(Tabla1[[#This Row],[Escala]],Listas!E$4:F$10,2,FALSE),0)</f>
        <v>0</v>
      </c>
      <c r="O37">
        <f>(Tabla1[[#This Row],[Largo]]-U37)*_xlfn.IFNA(VLOOKUP(Tabla1[[#This Row],[Escala]],Listas!E$4:F$10,2,FALSE),0)</f>
        <v>0</v>
      </c>
      <c r="P37"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37">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37"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37" s="11">
        <f xml:space="preserve">
IF(AND(E37=Listas!A$4, F37=Listas!C$4,H37=Listas!N$4), Listas!E$12,
IF(AND(E37=Listas!A$4, F37=Listas!C$6,H37=Listas!N$4), Listas!E$13,
IF(AND(E37=Listas!A$4, F37=Listas!C$7,H37=Listas!N$4), Listas!E$14,
IF(AND(E37=Listas!A$4, F37=Listas!C$9,H37=Listas!N$4), Listas!E$15,
IF(AND(E37=Listas!A$5, F37=Listas!C$4,H37=Listas!N$4), Listas!E$16,
IF(AND(E37=Listas!A$5, F37=Listas!C$7,H37=Listas!N$4), Listas!E$17,
IF(AND(E37=Listas!A$5, F37=Listas!C$9,H37=Listas!N$4), Listas!E$18,
IF(AND(E37=Listas!A$6, F37=Listas!C$5,H37=Listas!N$4), Listas!E$19,
IF(AND(E37=Listas!A$6, F37=Listas!C$9,H37=Listas!N$4), Listas!E$20,
IF(AND(E37=Listas!A$7, F37=Listas!C$5,H37=Listas!N$4), Listas!E$21,
IF(AND(E37=Listas!A$7, F37=Listas!C$9,H37=Listas!N$4), Listas!E$22,
IF(AND(E37=Listas!A$8, F37=Listas!C$5,H37=Listas!N$4), Listas!E$23,
IF(AND(E37=Listas!A$8, F37=Listas!C$9,H37=Listas!N$4), Listas!E$24,
IF(AND(E37=Listas!A$4, F37=Listas!C$4,H37=Listas!N$3), Listas!F$12,
IF(AND(E37=Listas!A$4, F37=Listas!C$6,H37=Listas!N$3), Listas!F$13,
IF(AND(E37=Listas!A$4, F37=Listas!C$7,H37=Listas!N$3), Listas!F$14,
IF(AND(E37=Listas!A$4, F37=Listas!C$9,H37=Listas!N$3), Listas!F$15,
IF(AND(E37=Listas!A$5, F37=Listas!C$4,H37=Listas!N$3), Listas!F$16,
IF(AND(E37=Listas!A$5, F37=Listas!C$7,H37=Listas!N$3), Listas!F$17,
IF(AND(E37=Listas!A$5, F37=Listas!C$9,H37=Listas!N$3), Listas!F$18,
IF(AND(E37=Listas!A$6, F37=Listas!C$5,H37=Listas!N$3), Listas!F$19,
IF(AND(E37=Listas!A$6, F37=Listas!C$9,H37=Listas!N$3), Listas!F$20,
IF(AND(E37=Listas!A$7, F37=Listas!C$5,H37=Listas!N$3), Listas!F$21,
IF(AND(E37=Listas!A$7, F37=Listas!C$9,H37=Listas!N$3), Listas!F$22,
IF(AND(E37=Listas!A$8, F37=Listas!C$5,H37=Listas!N$3), Listas!F$23,
IF(AND(E37=Listas!A$8, F37=Listas!C$9,H37=Listas!N$3), Listas!F$24,
IF(AND(E37="", F37=Listas!C$8,H37=Listas!N$4), Listas!E$25,
IF(AND(E37="", F37=Listas!C$8,H37=Listas!N$3), Listas!F$25,
0))))))))))))))))))))))))))))</f>
        <v>0</v>
      </c>
      <c r="T37">
        <f t="shared" si="2"/>
        <v>0</v>
      </c>
      <c r="U37">
        <f>IF(LEN(Tabla1[[#This Row],[Secuencia 5'' - 3'']])-LEN(SUBSTITUTE(UPPER(Tabla1[[#This Row],[Secuencia 5'' - 3'']]),"I",""))&gt;0, LEN(Tabla1[[#This Row],[Secuencia 5'' - 3'']])-LEN(SUBSTITUTE(UPPER(Tabla1[[#This Row],[Secuencia 5'' - 3'']]),"I","")),0)</f>
        <v>0</v>
      </c>
      <c r="V37">
        <f>IF(U37&gt;0,VLOOKUP(Tabla1[[#This Row],[Escala]],Listas!J$12:K$18,2,FALSE),0)</f>
        <v>0</v>
      </c>
      <c r="W37" t="str">
        <f>IF(U37&gt;0,VLOOKUP(Tabla1[[#This Row],[Escala]],Listas!J$12:L$18,3,FALSE),"")</f>
        <v/>
      </c>
    </row>
    <row r="38" spans="1:23" ht="12.75">
      <c r="A38" s="62">
        <v>18</v>
      </c>
      <c r="B38" s="63" t="s">
        <v>9</v>
      </c>
      <c r="C38" s="64"/>
      <c r="D38" s="65"/>
      <c r="E38" s="64"/>
      <c r="F38" s="65"/>
      <c r="G38" s="109">
        <f>LEN(Tabla1[[#This Row],[Secuencia 5'' - 3'']])</f>
        <v>0</v>
      </c>
      <c r="H38" s="64"/>
      <c r="I38" s="64"/>
      <c r="J38" s="108" t="str">
        <f>IF(Tabla1[[#This Row],[Secuencia 5'' - 3'']]&lt;&gt;"",IF(Tabla1[[#This Row],[Escala]]&lt;&gt;"",IF(Tabla1[[#This Row],[Purificacion]]&lt;&gt;"",(O38+Q38+S38+U38*V38),""),""),"")</f>
        <v/>
      </c>
      <c r="L38" t="str">
        <f t="shared" si="0"/>
        <v>TODOS_3</v>
      </c>
      <c r="M38" s="3">
        <f t="shared" si="1"/>
        <v>1</v>
      </c>
      <c r="N38">
        <f>_xlfn.IFNA(VLOOKUP(Tabla1[[#This Row],[Escala]],Listas!E$4:F$10,2,FALSE),0)</f>
        <v>0</v>
      </c>
      <c r="O38">
        <f>(Tabla1[[#This Row],[Largo]]-U38)*_xlfn.IFNA(VLOOKUP(Tabla1[[#This Row],[Escala]],Listas!E$4:F$10,2,FALSE),0)</f>
        <v>0</v>
      </c>
      <c r="P38"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38">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38"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38" s="11">
        <f xml:space="preserve">
IF(AND(E38=Listas!A$4, F38=Listas!C$4,H38=Listas!N$4), Listas!E$12,
IF(AND(E38=Listas!A$4, F38=Listas!C$6,H38=Listas!N$4), Listas!E$13,
IF(AND(E38=Listas!A$4, F38=Listas!C$7,H38=Listas!N$4), Listas!E$14,
IF(AND(E38=Listas!A$4, F38=Listas!C$9,H38=Listas!N$4), Listas!E$15,
IF(AND(E38=Listas!A$5, F38=Listas!C$4,H38=Listas!N$4), Listas!E$16,
IF(AND(E38=Listas!A$5, F38=Listas!C$7,H38=Listas!N$4), Listas!E$17,
IF(AND(E38=Listas!A$5, F38=Listas!C$9,H38=Listas!N$4), Listas!E$18,
IF(AND(E38=Listas!A$6, F38=Listas!C$5,H38=Listas!N$4), Listas!E$19,
IF(AND(E38=Listas!A$6, F38=Listas!C$9,H38=Listas!N$4), Listas!E$20,
IF(AND(E38=Listas!A$7, F38=Listas!C$5,H38=Listas!N$4), Listas!E$21,
IF(AND(E38=Listas!A$7, F38=Listas!C$9,H38=Listas!N$4), Listas!E$22,
IF(AND(E38=Listas!A$8, F38=Listas!C$5,H38=Listas!N$4), Listas!E$23,
IF(AND(E38=Listas!A$8, F38=Listas!C$9,H38=Listas!N$4), Listas!E$24,
IF(AND(E38=Listas!A$4, F38=Listas!C$4,H38=Listas!N$3), Listas!F$12,
IF(AND(E38=Listas!A$4, F38=Listas!C$6,H38=Listas!N$3), Listas!F$13,
IF(AND(E38=Listas!A$4, F38=Listas!C$7,H38=Listas!N$3), Listas!F$14,
IF(AND(E38=Listas!A$4, F38=Listas!C$9,H38=Listas!N$3), Listas!F$15,
IF(AND(E38=Listas!A$5, F38=Listas!C$4,H38=Listas!N$3), Listas!F$16,
IF(AND(E38=Listas!A$5, F38=Listas!C$7,H38=Listas!N$3), Listas!F$17,
IF(AND(E38=Listas!A$5, F38=Listas!C$9,H38=Listas!N$3), Listas!F$18,
IF(AND(E38=Listas!A$6, F38=Listas!C$5,H38=Listas!N$3), Listas!F$19,
IF(AND(E38=Listas!A$6, F38=Listas!C$9,H38=Listas!N$3), Listas!F$20,
IF(AND(E38=Listas!A$7, F38=Listas!C$5,H38=Listas!N$3), Listas!F$21,
IF(AND(E38=Listas!A$7, F38=Listas!C$9,H38=Listas!N$3), Listas!F$22,
IF(AND(E38=Listas!A$8, F38=Listas!C$5,H38=Listas!N$3), Listas!F$23,
IF(AND(E38=Listas!A$8, F38=Listas!C$9,H38=Listas!N$3), Listas!F$24,
IF(AND(E38="", F38=Listas!C$8,H38=Listas!N$4), Listas!E$25,
IF(AND(E38="", F38=Listas!C$8,H38=Listas!N$3), Listas!F$25,
0))))))))))))))))))))))))))))</f>
        <v>0</v>
      </c>
      <c r="T38">
        <f t="shared" si="2"/>
        <v>0</v>
      </c>
      <c r="U38">
        <f>IF(LEN(Tabla1[[#This Row],[Secuencia 5'' - 3'']])-LEN(SUBSTITUTE(UPPER(Tabla1[[#This Row],[Secuencia 5'' - 3'']]),"I",""))&gt;0, LEN(Tabla1[[#This Row],[Secuencia 5'' - 3'']])-LEN(SUBSTITUTE(UPPER(Tabla1[[#This Row],[Secuencia 5'' - 3'']]),"I","")),0)</f>
        <v>0</v>
      </c>
      <c r="V38">
        <f>IF(U38&gt;0,VLOOKUP(Tabla1[[#This Row],[Escala]],Listas!J$12:K$18,2,FALSE),0)</f>
        <v>0</v>
      </c>
      <c r="W38" t="str">
        <f>IF(U38&gt;0,VLOOKUP(Tabla1[[#This Row],[Escala]],Listas!J$12:L$18,3,FALSE),"")</f>
        <v/>
      </c>
    </row>
    <row r="39" spans="1:23" ht="12.75">
      <c r="A39" s="62">
        <v>19</v>
      </c>
      <c r="B39" s="63" t="s">
        <v>9</v>
      </c>
      <c r="C39" s="64"/>
      <c r="D39" s="65"/>
      <c r="E39" s="64"/>
      <c r="F39" s="65"/>
      <c r="G39" s="109">
        <f>LEN(Tabla1[[#This Row],[Secuencia 5'' - 3'']])</f>
        <v>0</v>
      </c>
      <c r="H39" s="64"/>
      <c r="I39" s="64"/>
      <c r="J39" s="108" t="str">
        <f>IF(Tabla1[[#This Row],[Secuencia 5'' - 3'']]&lt;&gt;"",IF(Tabla1[[#This Row],[Escala]]&lt;&gt;"",IF(Tabla1[[#This Row],[Purificacion]]&lt;&gt;"",(O39+Q39+S39+U39*V39),""),""),"")</f>
        <v/>
      </c>
      <c r="L39" t="str">
        <f t="shared" si="0"/>
        <v>TODOS_3</v>
      </c>
      <c r="M39" s="3">
        <f t="shared" si="1"/>
        <v>1</v>
      </c>
      <c r="N39">
        <f>_xlfn.IFNA(VLOOKUP(Tabla1[[#This Row],[Escala]],Listas!E$4:F$10,2,FALSE),0)</f>
        <v>0</v>
      </c>
      <c r="O39">
        <f>(Tabla1[[#This Row],[Largo]]-U39)*_xlfn.IFNA(VLOOKUP(Tabla1[[#This Row],[Escala]],Listas!E$4:F$10,2,FALSE),0)</f>
        <v>0</v>
      </c>
      <c r="P39"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39">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39"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39" s="11">
        <f xml:space="preserve">
IF(AND(E39=Listas!A$4, F39=Listas!C$4,H39=Listas!N$4), Listas!E$12,
IF(AND(E39=Listas!A$4, F39=Listas!C$6,H39=Listas!N$4), Listas!E$13,
IF(AND(E39=Listas!A$4, F39=Listas!C$7,H39=Listas!N$4), Listas!E$14,
IF(AND(E39=Listas!A$4, F39=Listas!C$9,H39=Listas!N$4), Listas!E$15,
IF(AND(E39=Listas!A$5, F39=Listas!C$4,H39=Listas!N$4), Listas!E$16,
IF(AND(E39=Listas!A$5, F39=Listas!C$7,H39=Listas!N$4), Listas!E$17,
IF(AND(E39=Listas!A$5, F39=Listas!C$9,H39=Listas!N$4), Listas!E$18,
IF(AND(E39=Listas!A$6, F39=Listas!C$5,H39=Listas!N$4), Listas!E$19,
IF(AND(E39=Listas!A$6, F39=Listas!C$9,H39=Listas!N$4), Listas!E$20,
IF(AND(E39=Listas!A$7, F39=Listas!C$5,H39=Listas!N$4), Listas!E$21,
IF(AND(E39=Listas!A$7, F39=Listas!C$9,H39=Listas!N$4), Listas!E$22,
IF(AND(E39=Listas!A$8, F39=Listas!C$5,H39=Listas!N$4), Listas!E$23,
IF(AND(E39=Listas!A$8, F39=Listas!C$9,H39=Listas!N$4), Listas!E$24,
IF(AND(E39=Listas!A$4, F39=Listas!C$4,H39=Listas!N$3), Listas!F$12,
IF(AND(E39=Listas!A$4, F39=Listas!C$6,H39=Listas!N$3), Listas!F$13,
IF(AND(E39=Listas!A$4, F39=Listas!C$7,H39=Listas!N$3), Listas!F$14,
IF(AND(E39=Listas!A$4, F39=Listas!C$9,H39=Listas!N$3), Listas!F$15,
IF(AND(E39=Listas!A$5, F39=Listas!C$4,H39=Listas!N$3), Listas!F$16,
IF(AND(E39=Listas!A$5, F39=Listas!C$7,H39=Listas!N$3), Listas!F$17,
IF(AND(E39=Listas!A$5, F39=Listas!C$9,H39=Listas!N$3), Listas!F$18,
IF(AND(E39=Listas!A$6, F39=Listas!C$5,H39=Listas!N$3), Listas!F$19,
IF(AND(E39=Listas!A$6, F39=Listas!C$9,H39=Listas!N$3), Listas!F$20,
IF(AND(E39=Listas!A$7, F39=Listas!C$5,H39=Listas!N$3), Listas!F$21,
IF(AND(E39=Listas!A$7, F39=Listas!C$9,H39=Listas!N$3), Listas!F$22,
IF(AND(E39=Listas!A$8, F39=Listas!C$5,H39=Listas!N$3), Listas!F$23,
IF(AND(E39=Listas!A$8, F39=Listas!C$9,H39=Listas!N$3), Listas!F$24,
IF(AND(E39="", F39=Listas!C$8,H39=Listas!N$4), Listas!E$25,
IF(AND(E39="", F39=Listas!C$8,H39=Listas!N$3), Listas!F$25,
0))))))))))))))))))))))))))))</f>
        <v>0</v>
      </c>
      <c r="T39">
        <f t="shared" si="2"/>
        <v>0</v>
      </c>
      <c r="U39">
        <f>IF(LEN(Tabla1[[#This Row],[Secuencia 5'' - 3'']])-LEN(SUBSTITUTE(UPPER(Tabla1[[#This Row],[Secuencia 5'' - 3'']]),"I",""))&gt;0, LEN(Tabla1[[#This Row],[Secuencia 5'' - 3'']])-LEN(SUBSTITUTE(UPPER(Tabla1[[#This Row],[Secuencia 5'' - 3'']]),"I","")),0)</f>
        <v>0</v>
      </c>
      <c r="V39">
        <f>IF(U39&gt;0,VLOOKUP(Tabla1[[#This Row],[Escala]],Listas!J$12:K$18,2,FALSE),0)</f>
        <v>0</v>
      </c>
      <c r="W39" t="str">
        <f>IF(U39&gt;0,VLOOKUP(Tabla1[[#This Row],[Escala]],Listas!J$12:L$18,3,FALSE),"")</f>
        <v/>
      </c>
    </row>
    <row r="40" spans="1:23" ht="12.75">
      <c r="A40" s="62">
        <v>20</v>
      </c>
      <c r="B40" s="63" t="s">
        <v>9</v>
      </c>
      <c r="C40" s="64"/>
      <c r="D40" s="65"/>
      <c r="E40" s="64"/>
      <c r="F40" s="65"/>
      <c r="G40" s="109">
        <f>LEN(Tabla1[[#This Row],[Secuencia 5'' - 3'']])</f>
        <v>0</v>
      </c>
      <c r="H40" s="64"/>
      <c r="I40" s="64"/>
      <c r="J40" s="108" t="str">
        <f>IF(Tabla1[[#This Row],[Secuencia 5'' - 3'']]&lt;&gt;"",IF(Tabla1[[#This Row],[Escala]]&lt;&gt;"",IF(Tabla1[[#This Row],[Purificacion]]&lt;&gt;"",(O40+Q40+S40+U40*V40),""),""),"")</f>
        <v/>
      </c>
      <c r="L40" t="str">
        <f t="shared" si="0"/>
        <v>TODOS_3</v>
      </c>
      <c r="M40" s="3">
        <f t="shared" si="1"/>
        <v>1</v>
      </c>
      <c r="N40">
        <f>_xlfn.IFNA(VLOOKUP(Tabla1[[#This Row],[Escala]],Listas!E$4:F$10,2,FALSE),0)</f>
        <v>0</v>
      </c>
      <c r="O40">
        <f>(Tabla1[[#This Row],[Largo]]-U40)*_xlfn.IFNA(VLOOKUP(Tabla1[[#This Row],[Escala]],Listas!E$4:F$10,2,FALSE),0)</f>
        <v>0</v>
      </c>
      <c r="P40"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40">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40"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40" s="11">
        <f xml:space="preserve">
IF(AND(E40=Listas!A$4, F40=Listas!C$4,H40=Listas!N$4), Listas!E$12,
IF(AND(E40=Listas!A$4, F40=Listas!C$6,H40=Listas!N$4), Listas!E$13,
IF(AND(E40=Listas!A$4, F40=Listas!C$7,H40=Listas!N$4), Listas!E$14,
IF(AND(E40=Listas!A$4, F40=Listas!C$9,H40=Listas!N$4), Listas!E$15,
IF(AND(E40=Listas!A$5, F40=Listas!C$4,H40=Listas!N$4), Listas!E$16,
IF(AND(E40=Listas!A$5, F40=Listas!C$7,H40=Listas!N$4), Listas!E$17,
IF(AND(E40=Listas!A$5, F40=Listas!C$9,H40=Listas!N$4), Listas!E$18,
IF(AND(E40=Listas!A$6, F40=Listas!C$5,H40=Listas!N$4), Listas!E$19,
IF(AND(E40=Listas!A$6, F40=Listas!C$9,H40=Listas!N$4), Listas!E$20,
IF(AND(E40=Listas!A$7, F40=Listas!C$5,H40=Listas!N$4), Listas!E$21,
IF(AND(E40=Listas!A$7, F40=Listas!C$9,H40=Listas!N$4), Listas!E$22,
IF(AND(E40=Listas!A$8, F40=Listas!C$5,H40=Listas!N$4), Listas!E$23,
IF(AND(E40=Listas!A$8, F40=Listas!C$9,H40=Listas!N$4), Listas!E$24,
IF(AND(E40=Listas!A$4, F40=Listas!C$4,H40=Listas!N$3), Listas!F$12,
IF(AND(E40=Listas!A$4, F40=Listas!C$6,H40=Listas!N$3), Listas!F$13,
IF(AND(E40=Listas!A$4, F40=Listas!C$7,H40=Listas!N$3), Listas!F$14,
IF(AND(E40=Listas!A$4, F40=Listas!C$9,H40=Listas!N$3), Listas!F$15,
IF(AND(E40=Listas!A$5, F40=Listas!C$4,H40=Listas!N$3), Listas!F$16,
IF(AND(E40=Listas!A$5, F40=Listas!C$7,H40=Listas!N$3), Listas!F$17,
IF(AND(E40=Listas!A$5, F40=Listas!C$9,H40=Listas!N$3), Listas!F$18,
IF(AND(E40=Listas!A$6, F40=Listas!C$5,H40=Listas!N$3), Listas!F$19,
IF(AND(E40=Listas!A$6, F40=Listas!C$9,H40=Listas!N$3), Listas!F$20,
IF(AND(E40=Listas!A$7, F40=Listas!C$5,H40=Listas!N$3), Listas!F$21,
IF(AND(E40=Listas!A$7, F40=Listas!C$9,H40=Listas!N$3), Listas!F$22,
IF(AND(E40=Listas!A$8, F40=Listas!C$5,H40=Listas!N$3), Listas!F$23,
IF(AND(E40=Listas!A$8, F40=Listas!C$9,H40=Listas!N$3), Listas!F$24,
IF(AND(E40="", F40=Listas!C$8,H40=Listas!N$4), Listas!E$25,
IF(AND(E40="", F40=Listas!C$8,H40=Listas!N$3), Listas!F$25,
0))))))))))))))))))))))))))))</f>
        <v>0</v>
      </c>
      <c r="T40">
        <f t="shared" si="2"/>
        <v>0</v>
      </c>
      <c r="U40">
        <f>IF(LEN(Tabla1[[#This Row],[Secuencia 5'' - 3'']])-LEN(SUBSTITUTE(UPPER(Tabla1[[#This Row],[Secuencia 5'' - 3'']]),"I",""))&gt;0, LEN(Tabla1[[#This Row],[Secuencia 5'' - 3'']])-LEN(SUBSTITUTE(UPPER(Tabla1[[#This Row],[Secuencia 5'' - 3'']]),"I","")),0)</f>
        <v>0</v>
      </c>
      <c r="V40">
        <f>IF(U40&gt;0,VLOOKUP(Tabla1[[#This Row],[Escala]],Listas!J$12:K$18,2,FALSE),0)</f>
        <v>0</v>
      </c>
      <c r="W40" t="str">
        <f>IF(U40&gt;0,VLOOKUP(Tabla1[[#This Row],[Escala]],Listas!J$12:L$18,3,FALSE),"")</f>
        <v/>
      </c>
    </row>
    <row r="41" spans="1:23" ht="12.75">
      <c r="A41" s="62">
        <v>21</v>
      </c>
      <c r="B41" s="63" t="s">
        <v>9</v>
      </c>
      <c r="C41" s="64"/>
      <c r="D41" s="65"/>
      <c r="E41" s="64"/>
      <c r="F41" s="65"/>
      <c r="G41" s="109">
        <f>LEN(Tabla1[[#This Row],[Secuencia 5'' - 3'']])</f>
        <v>0</v>
      </c>
      <c r="H41" s="64"/>
      <c r="I41" s="64"/>
      <c r="J41" s="108" t="str">
        <f>IF(Tabla1[[#This Row],[Secuencia 5'' - 3'']]&lt;&gt;"",IF(Tabla1[[#This Row],[Escala]]&lt;&gt;"",IF(Tabla1[[#This Row],[Purificacion]]&lt;&gt;"",(O41+Q41+S41+U41*V41),""),""),"")</f>
        <v/>
      </c>
      <c r="L41" t="str">
        <f t="shared" si="0"/>
        <v>TODOS_3</v>
      </c>
      <c r="M41" s="3">
        <f t="shared" si="1"/>
        <v>1</v>
      </c>
      <c r="N41">
        <f>_xlfn.IFNA(VLOOKUP(Tabla1[[#This Row],[Escala]],Listas!E$4:F$10,2,FALSE),0)</f>
        <v>0</v>
      </c>
      <c r="O41">
        <f>(Tabla1[[#This Row],[Largo]]-U41)*_xlfn.IFNA(VLOOKUP(Tabla1[[#This Row],[Escala]],Listas!E$4:F$10,2,FALSE),0)</f>
        <v>0</v>
      </c>
      <c r="P41"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41">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41"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41" s="11">
        <f xml:space="preserve">
IF(AND(E41=Listas!A$4, F41=Listas!C$4,H41=Listas!N$4), Listas!E$12,
IF(AND(E41=Listas!A$4, F41=Listas!C$6,H41=Listas!N$4), Listas!E$13,
IF(AND(E41=Listas!A$4, F41=Listas!C$7,H41=Listas!N$4), Listas!E$14,
IF(AND(E41=Listas!A$4, F41=Listas!C$9,H41=Listas!N$4), Listas!E$15,
IF(AND(E41=Listas!A$5, F41=Listas!C$4,H41=Listas!N$4), Listas!E$16,
IF(AND(E41=Listas!A$5, F41=Listas!C$7,H41=Listas!N$4), Listas!E$17,
IF(AND(E41=Listas!A$5, F41=Listas!C$9,H41=Listas!N$4), Listas!E$18,
IF(AND(E41=Listas!A$6, F41=Listas!C$5,H41=Listas!N$4), Listas!E$19,
IF(AND(E41=Listas!A$6, F41=Listas!C$9,H41=Listas!N$4), Listas!E$20,
IF(AND(E41=Listas!A$7, F41=Listas!C$5,H41=Listas!N$4), Listas!E$21,
IF(AND(E41=Listas!A$7, F41=Listas!C$9,H41=Listas!N$4), Listas!E$22,
IF(AND(E41=Listas!A$8, F41=Listas!C$5,H41=Listas!N$4), Listas!E$23,
IF(AND(E41=Listas!A$8, F41=Listas!C$9,H41=Listas!N$4), Listas!E$24,
IF(AND(E41=Listas!A$4, F41=Listas!C$4,H41=Listas!N$3), Listas!F$12,
IF(AND(E41=Listas!A$4, F41=Listas!C$6,H41=Listas!N$3), Listas!F$13,
IF(AND(E41=Listas!A$4, F41=Listas!C$7,H41=Listas!N$3), Listas!F$14,
IF(AND(E41=Listas!A$4, F41=Listas!C$9,H41=Listas!N$3), Listas!F$15,
IF(AND(E41=Listas!A$5, F41=Listas!C$4,H41=Listas!N$3), Listas!F$16,
IF(AND(E41=Listas!A$5, F41=Listas!C$7,H41=Listas!N$3), Listas!F$17,
IF(AND(E41=Listas!A$5, F41=Listas!C$9,H41=Listas!N$3), Listas!F$18,
IF(AND(E41=Listas!A$6, F41=Listas!C$5,H41=Listas!N$3), Listas!F$19,
IF(AND(E41=Listas!A$6, F41=Listas!C$9,H41=Listas!N$3), Listas!F$20,
IF(AND(E41=Listas!A$7, F41=Listas!C$5,H41=Listas!N$3), Listas!F$21,
IF(AND(E41=Listas!A$7, F41=Listas!C$9,H41=Listas!N$3), Listas!F$22,
IF(AND(E41=Listas!A$8, F41=Listas!C$5,H41=Listas!N$3), Listas!F$23,
IF(AND(E41=Listas!A$8, F41=Listas!C$9,H41=Listas!N$3), Listas!F$24,
IF(AND(E41="", F41=Listas!C$8,H41=Listas!N$4), Listas!E$25,
IF(AND(E41="", F41=Listas!C$8,H41=Listas!N$3), Listas!F$25,
0))))))))))))))))))))))))))))</f>
        <v>0</v>
      </c>
      <c r="T41">
        <f t="shared" si="2"/>
        <v>0</v>
      </c>
      <c r="U41">
        <f>IF(LEN(Tabla1[[#This Row],[Secuencia 5'' - 3'']])-LEN(SUBSTITUTE(UPPER(Tabla1[[#This Row],[Secuencia 5'' - 3'']]),"I",""))&gt;0, LEN(Tabla1[[#This Row],[Secuencia 5'' - 3'']])-LEN(SUBSTITUTE(UPPER(Tabla1[[#This Row],[Secuencia 5'' - 3'']]),"I","")),0)</f>
        <v>0</v>
      </c>
      <c r="V41">
        <f>IF(U41&gt;0,VLOOKUP(Tabla1[[#This Row],[Escala]],Listas!J$12:K$18,2,FALSE),0)</f>
        <v>0</v>
      </c>
      <c r="W41" t="str">
        <f>IF(U41&gt;0,VLOOKUP(Tabla1[[#This Row],[Escala]],Listas!J$12:L$18,3,FALSE),"")</f>
        <v/>
      </c>
    </row>
    <row r="42" spans="1:23" ht="12.75">
      <c r="A42" s="62">
        <v>22</v>
      </c>
      <c r="B42" s="63" t="s">
        <v>9</v>
      </c>
      <c r="C42" s="64"/>
      <c r="D42" s="65"/>
      <c r="E42" s="64"/>
      <c r="F42" s="65"/>
      <c r="G42" s="109">
        <f>LEN(Tabla1[[#This Row],[Secuencia 5'' - 3'']])</f>
        <v>0</v>
      </c>
      <c r="H42" s="64"/>
      <c r="I42" s="64"/>
      <c r="J42" s="108" t="str">
        <f>IF(Tabla1[[#This Row],[Secuencia 5'' - 3'']]&lt;&gt;"",IF(Tabla1[[#This Row],[Escala]]&lt;&gt;"",IF(Tabla1[[#This Row],[Purificacion]]&lt;&gt;"",(O42+Q42+S42+U42*V42),""),""),"")</f>
        <v/>
      </c>
      <c r="L42" t="str">
        <f t="shared" si="0"/>
        <v>TODOS_3</v>
      </c>
      <c r="M42" s="3">
        <f t="shared" si="1"/>
        <v>1</v>
      </c>
      <c r="N42">
        <f>_xlfn.IFNA(VLOOKUP(Tabla1[[#This Row],[Escala]],Listas!E$4:F$10,2,FALSE),0)</f>
        <v>0</v>
      </c>
      <c r="O42">
        <f>(Tabla1[[#This Row],[Largo]]-U42)*_xlfn.IFNA(VLOOKUP(Tabla1[[#This Row],[Escala]],Listas!E$4:F$10,2,FALSE),0)</f>
        <v>0</v>
      </c>
      <c r="P42"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42">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42"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42" s="11">
        <f xml:space="preserve">
IF(AND(E42=Listas!A$4, F42=Listas!C$4,H42=Listas!N$4), Listas!E$12,
IF(AND(E42=Listas!A$4, F42=Listas!C$6,H42=Listas!N$4), Listas!E$13,
IF(AND(E42=Listas!A$4, F42=Listas!C$7,H42=Listas!N$4), Listas!E$14,
IF(AND(E42=Listas!A$4, F42=Listas!C$9,H42=Listas!N$4), Listas!E$15,
IF(AND(E42=Listas!A$5, F42=Listas!C$4,H42=Listas!N$4), Listas!E$16,
IF(AND(E42=Listas!A$5, F42=Listas!C$7,H42=Listas!N$4), Listas!E$17,
IF(AND(E42=Listas!A$5, F42=Listas!C$9,H42=Listas!N$4), Listas!E$18,
IF(AND(E42=Listas!A$6, F42=Listas!C$5,H42=Listas!N$4), Listas!E$19,
IF(AND(E42=Listas!A$6, F42=Listas!C$9,H42=Listas!N$4), Listas!E$20,
IF(AND(E42=Listas!A$7, F42=Listas!C$5,H42=Listas!N$4), Listas!E$21,
IF(AND(E42=Listas!A$7, F42=Listas!C$9,H42=Listas!N$4), Listas!E$22,
IF(AND(E42=Listas!A$8, F42=Listas!C$5,H42=Listas!N$4), Listas!E$23,
IF(AND(E42=Listas!A$8, F42=Listas!C$9,H42=Listas!N$4), Listas!E$24,
IF(AND(E42=Listas!A$4, F42=Listas!C$4,H42=Listas!N$3), Listas!F$12,
IF(AND(E42=Listas!A$4, F42=Listas!C$6,H42=Listas!N$3), Listas!F$13,
IF(AND(E42=Listas!A$4, F42=Listas!C$7,H42=Listas!N$3), Listas!F$14,
IF(AND(E42=Listas!A$4, F42=Listas!C$9,H42=Listas!N$3), Listas!F$15,
IF(AND(E42=Listas!A$5, F42=Listas!C$4,H42=Listas!N$3), Listas!F$16,
IF(AND(E42=Listas!A$5, F42=Listas!C$7,H42=Listas!N$3), Listas!F$17,
IF(AND(E42=Listas!A$5, F42=Listas!C$9,H42=Listas!N$3), Listas!F$18,
IF(AND(E42=Listas!A$6, F42=Listas!C$5,H42=Listas!N$3), Listas!F$19,
IF(AND(E42=Listas!A$6, F42=Listas!C$9,H42=Listas!N$3), Listas!F$20,
IF(AND(E42=Listas!A$7, F42=Listas!C$5,H42=Listas!N$3), Listas!F$21,
IF(AND(E42=Listas!A$7, F42=Listas!C$9,H42=Listas!N$3), Listas!F$22,
IF(AND(E42=Listas!A$8, F42=Listas!C$5,H42=Listas!N$3), Listas!F$23,
IF(AND(E42=Listas!A$8, F42=Listas!C$9,H42=Listas!N$3), Listas!F$24,
IF(AND(E42="", F42=Listas!C$8,H42=Listas!N$4), Listas!E$25,
IF(AND(E42="", F42=Listas!C$8,H42=Listas!N$3), Listas!F$25,
0))))))))))))))))))))))))))))</f>
        <v>0</v>
      </c>
      <c r="T42">
        <f t="shared" si="2"/>
        <v>0</v>
      </c>
      <c r="U42">
        <f>IF(LEN(Tabla1[[#This Row],[Secuencia 5'' - 3'']])-LEN(SUBSTITUTE(UPPER(Tabla1[[#This Row],[Secuencia 5'' - 3'']]),"I",""))&gt;0, LEN(Tabla1[[#This Row],[Secuencia 5'' - 3'']])-LEN(SUBSTITUTE(UPPER(Tabla1[[#This Row],[Secuencia 5'' - 3'']]),"I","")),0)</f>
        <v>0</v>
      </c>
      <c r="V42">
        <f>IF(U42&gt;0,VLOOKUP(Tabla1[[#This Row],[Escala]],Listas!J$12:K$18,2,FALSE),0)</f>
        <v>0</v>
      </c>
      <c r="W42" t="str">
        <f>IF(U42&gt;0,VLOOKUP(Tabla1[[#This Row],[Escala]],Listas!J$12:L$18,3,FALSE),"")</f>
        <v/>
      </c>
    </row>
    <row r="43" spans="1:23" ht="12.75">
      <c r="A43" s="62">
        <v>23</v>
      </c>
      <c r="B43" s="63" t="s">
        <v>9</v>
      </c>
      <c r="C43" s="64"/>
      <c r="D43" s="65"/>
      <c r="E43" s="64"/>
      <c r="F43" s="65"/>
      <c r="G43" s="109">
        <f>LEN(Tabla1[[#This Row],[Secuencia 5'' - 3'']])</f>
        <v>0</v>
      </c>
      <c r="H43" s="64"/>
      <c r="I43" s="64"/>
      <c r="J43" s="108" t="str">
        <f>IF(Tabla1[[#This Row],[Secuencia 5'' - 3'']]&lt;&gt;"",IF(Tabla1[[#This Row],[Escala]]&lt;&gt;"",IF(Tabla1[[#This Row],[Purificacion]]&lt;&gt;"",(O43+Q43+S43+U43*V43),""),""),"")</f>
        <v/>
      </c>
      <c r="L43" t="str">
        <f t="shared" si="0"/>
        <v>TODOS_3</v>
      </c>
      <c r="M43" s="3">
        <f t="shared" si="1"/>
        <v>1</v>
      </c>
      <c r="N43">
        <f>_xlfn.IFNA(VLOOKUP(Tabla1[[#This Row],[Escala]],Listas!E$4:F$10,2,FALSE),0)</f>
        <v>0</v>
      </c>
      <c r="O43">
        <f>(Tabla1[[#This Row],[Largo]]-U43)*_xlfn.IFNA(VLOOKUP(Tabla1[[#This Row],[Escala]],Listas!E$4:F$10,2,FALSE),0)</f>
        <v>0</v>
      </c>
      <c r="P43"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43">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43"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43" s="11">
        <f xml:space="preserve">
IF(AND(E43=Listas!A$4, F43=Listas!C$4,H43=Listas!N$4), Listas!E$12,
IF(AND(E43=Listas!A$4, F43=Listas!C$6,H43=Listas!N$4), Listas!E$13,
IF(AND(E43=Listas!A$4, F43=Listas!C$7,H43=Listas!N$4), Listas!E$14,
IF(AND(E43=Listas!A$4, F43=Listas!C$9,H43=Listas!N$4), Listas!E$15,
IF(AND(E43=Listas!A$5, F43=Listas!C$4,H43=Listas!N$4), Listas!E$16,
IF(AND(E43=Listas!A$5, F43=Listas!C$7,H43=Listas!N$4), Listas!E$17,
IF(AND(E43=Listas!A$5, F43=Listas!C$9,H43=Listas!N$4), Listas!E$18,
IF(AND(E43=Listas!A$6, F43=Listas!C$5,H43=Listas!N$4), Listas!E$19,
IF(AND(E43=Listas!A$6, F43=Listas!C$9,H43=Listas!N$4), Listas!E$20,
IF(AND(E43=Listas!A$7, F43=Listas!C$5,H43=Listas!N$4), Listas!E$21,
IF(AND(E43=Listas!A$7, F43=Listas!C$9,H43=Listas!N$4), Listas!E$22,
IF(AND(E43=Listas!A$8, F43=Listas!C$5,H43=Listas!N$4), Listas!E$23,
IF(AND(E43=Listas!A$8, F43=Listas!C$9,H43=Listas!N$4), Listas!E$24,
IF(AND(E43=Listas!A$4, F43=Listas!C$4,H43=Listas!N$3), Listas!F$12,
IF(AND(E43=Listas!A$4, F43=Listas!C$6,H43=Listas!N$3), Listas!F$13,
IF(AND(E43=Listas!A$4, F43=Listas!C$7,H43=Listas!N$3), Listas!F$14,
IF(AND(E43=Listas!A$4, F43=Listas!C$9,H43=Listas!N$3), Listas!F$15,
IF(AND(E43=Listas!A$5, F43=Listas!C$4,H43=Listas!N$3), Listas!F$16,
IF(AND(E43=Listas!A$5, F43=Listas!C$7,H43=Listas!N$3), Listas!F$17,
IF(AND(E43=Listas!A$5, F43=Listas!C$9,H43=Listas!N$3), Listas!F$18,
IF(AND(E43=Listas!A$6, F43=Listas!C$5,H43=Listas!N$3), Listas!F$19,
IF(AND(E43=Listas!A$6, F43=Listas!C$9,H43=Listas!N$3), Listas!F$20,
IF(AND(E43=Listas!A$7, F43=Listas!C$5,H43=Listas!N$3), Listas!F$21,
IF(AND(E43=Listas!A$7, F43=Listas!C$9,H43=Listas!N$3), Listas!F$22,
IF(AND(E43=Listas!A$8, F43=Listas!C$5,H43=Listas!N$3), Listas!F$23,
IF(AND(E43=Listas!A$8, F43=Listas!C$9,H43=Listas!N$3), Listas!F$24,
IF(AND(E43="", F43=Listas!C$8,H43=Listas!N$4), Listas!E$25,
IF(AND(E43="", F43=Listas!C$8,H43=Listas!N$3), Listas!F$25,
0))))))))))))))))))))))))))))</f>
        <v>0</v>
      </c>
      <c r="T43">
        <f t="shared" si="2"/>
        <v>0</v>
      </c>
      <c r="U43">
        <f>IF(LEN(Tabla1[[#This Row],[Secuencia 5'' - 3'']])-LEN(SUBSTITUTE(UPPER(Tabla1[[#This Row],[Secuencia 5'' - 3'']]),"I",""))&gt;0, LEN(Tabla1[[#This Row],[Secuencia 5'' - 3'']])-LEN(SUBSTITUTE(UPPER(Tabla1[[#This Row],[Secuencia 5'' - 3'']]),"I","")),0)</f>
        <v>0</v>
      </c>
      <c r="V43">
        <f>IF(U43&gt;0,VLOOKUP(Tabla1[[#This Row],[Escala]],Listas!J$12:K$18,2,FALSE),0)</f>
        <v>0</v>
      </c>
      <c r="W43" t="str">
        <f>IF(U43&gt;0,VLOOKUP(Tabla1[[#This Row],[Escala]],Listas!J$12:L$18,3,FALSE),"")</f>
        <v/>
      </c>
    </row>
    <row r="44" spans="1:23" ht="12.75">
      <c r="A44" s="62">
        <v>24</v>
      </c>
      <c r="B44" s="63" t="s">
        <v>9</v>
      </c>
      <c r="C44" s="64"/>
      <c r="D44" s="65"/>
      <c r="E44" s="64"/>
      <c r="F44" s="65"/>
      <c r="G44" s="109">
        <f>LEN(Tabla1[[#This Row],[Secuencia 5'' - 3'']])</f>
        <v>0</v>
      </c>
      <c r="H44" s="64"/>
      <c r="I44" s="64"/>
      <c r="J44" s="108" t="str">
        <f>IF(Tabla1[[#This Row],[Secuencia 5'' - 3'']]&lt;&gt;"",IF(Tabla1[[#This Row],[Escala]]&lt;&gt;"",IF(Tabla1[[#This Row],[Purificacion]]&lt;&gt;"",(O44+Q44+S44+U44*V44),""),""),"")</f>
        <v/>
      </c>
      <c r="L44" t="str">
        <f t="shared" si="0"/>
        <v>TODOS_3</v>
      </c>
      <c r="M44" s="3">
        <f t="shared" si="1"/>
        <v>1</v>
      </c>
      <c r="N44">
        <f>_xlfn.IFNA(VLOOKUP(Tabla1[[#This Row],[Escala]],Listas!E$4:F$10,2,FALSE),0)</f>
        <v>0</v>
      </c>
      <c r="O44">
        <f>(Tabla1[[#This Row],[Largo]]-U44)*_xlfn.IFNA(VLOOKUP(Tabla1[[#This Row],[Escala]],Listas!E$4:F$10,2,FALSE),0)</f>
        <v>0</v>
      </c>
      <c r="P44"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44">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44"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44" s="11">
        <f xml:space="preserve">
IF(AND(E44=Listas!A$4, F44=Listas!C$4,H44=Listas!N$4), Listas!E$12,
IF(AND(E44=Listas!A$4, F44=Listas!C$6,H44=Listas!N$4), Listas!E$13,
IF(AND(E44=Listas!A$4, F44=Listas!C$7,H44=Listas!N$4), Listas!E$14,
IF(AND(E44=Listas!A$4, F44=Listas!C$9,H44=Listas!N$4), Listas!E$15,
IF(AND(E44=Listas!A$5, F44=Listas!C$4,H44=Listas!N$4), Listas!E$16,
IF(AND(E44=Listas!A$5, F44=Listas!C$7,H44=Listas!N$4), Listas!E$17,
IF(AND(E44=Listas!A$5, F44=Listas!C$9,H44=Listas!N$4), Listas!E$18,
IF(AND(E44=Listas!A$6, F44=Listas!C$5,H44=Listas!N$4), Listas!E$19,
IF(AND(E44=Listas!A$6, F44=Listas!C$9,H44=Listas!N$4), Listas!E$20,
IF(AND(E44=Listas!A$7, F44=Listas!C$5,H44=Listas!N$4), Listas!E$21,
IF(AND(E44=Listas!A$7, F44=Listas!C$9,H44=Listas!N$4), Listas!E$22,
IF(AND(E44=Listas!A$8, F44=Listas!C$5,H44=Listas!N$4), Listas!E$23,
IF(AND(E44=Listas!A$8, F44=Listas!C$9,H44=Listas!N$4), Listas!E$24,
IF(AND(E44=Listas!A$4, F44=Listas!C$4,H44=Listas!N$3), Listas!F$12,
IF(AND(E44=Listas!A$4, F44=Listas!C$6,H44=Listas!N$3), Listas!F$13,
IF(AND(E44=Listas!A$4, F44=Listas!C$7,H44=Listas!N$3), Listas!F$14,
IF(AND(E44=Listas!A$4, F44=Listas!C$9,H44=Listas!N$3), Listas!F$15,
IF(AND(E44=Listas!A$5, F44=Listas!C$4,H44=Listas!N$3), Listas!F$16,
IF(AND(E44=Listas!A$5, F44=Listas!C$7,H44=Listas!N$3), Listas!F$17,
IF(AND(E44=Listas!A$5, F44=Listas!C$9,H44=Listas!N$3), Listas!F$18,
IF(AND(E44=Listas!A$6, F44=Listas!C$5,H44=Listas!N$3), Listas!F$19,
IF(AND(E44=Listas!A$6, F44=Listas!C$9,H44=Listas!N$3), Listas!F$20,
IF(AND(E44=Listas!A$7, F44=Listas!C$5,H44=Listas!N$3), Listas!F$21,
IF(AND(E44=Listas!A$7, F44=Listas!C$9,H44=Listas!N$3), Listas!F$22,
IF(AND(E44=Listas!A$8, F44=Listas!C$5,H44=Listas!N$3), Listas!F$23,
IF(AND(E44=Listas!A$8, F44=Listas!C$9,H44=Listas!N$3), Listas!F$24,
IF(AND(E44="", F44=Listas!C$8,H44=Listas!N$4), Listas!E$25,
IF(AND(E44="", F44=Listas!C$8,H44=Listas!N$3), Listas!F$25,
0))))))))))))))))))))))))))))</f>
        <v>0</v>
      </c>
      <c r="T44">
        <f t="shared" si="2"/>
        <v>0</v>
      </c>
      <c r="U44">
        <f>IF(LEN(Tabla1[[#This Row],[Secuencia 5'' - 3'']])-LEN(SUBSTITUTE(UPPER(Tabla1[[#This Row],[Secuencia 5'' - 3'']]),"I",""))&gt;0, LEN(Tabla1[[#This Row],[Secuencia 5'' - 3'']])-LEN(SUBSTITUTE(UPPER(Tabla1[[#This Row],[Secuencia 5'' - 3'']]),"I","")),0)</f>
        <v>0</v>
      </c>
      <c r="V44">
        <f>IF(U44&gt;0,VLOOKUP(Tabla1[[#This Row],[Escala]],Listas!J$12:K$18,2,FALSE),0)</f>
        <v>0</v>
      </c>
      <c r="W44" t="str">
        <f>IF(U44&gt;0,VLOOKUP(Tabla1[[#This Row],[Escala]],Listas!J$12:L$18,3,FALSE),"")</f>
        <v/>
      </c>
    </row>
    <row r="45" spans="1:23" ht="12.75">
      <c r="A45" s="62">
        <v>25</v>
      </c>
      <c r="B45" s="63" t="s">
        <v>9</v>
      </c>
      <c r="C45" s="64"/>
      <c r="D45" s="65"/>
      <c r="E45" s="64"/>
      <c r="F45" s="65"/>
      <c r="G45" s="109">
        <f>LEN(Tabla1[[#This Row],[Secuencia 5'' - 3'']])</f>
        <v>0</v>
      </c>
      <c r="H45" s="64"/>
      <c r="I45" s="64"/>
      <c r="J45" s="108" t="str">
        <f>IF(Tabla1[[#This Row],[Secuencia 5'' - 3'']]&lt;&gt;"",IF(Tabla1[[#This Row],[Escala]]&lt;&gt;"",IF(Tabla1[[#This Row],[Purificacion]]&lt;&gt;"",(O45+Q45+S45+U45*V45),""),""),"")</f>
        <v/>
      </c>
      <c r="L45" t="str">
        <f t="shared" si="0"/>
        <v>TODOS_3</v>
      </c>
      <c r="M45" s="3">
        <f t="shared" si="1"/>
        <v>1</v>
      </c>
      <c r="N45">
        <f>_xlfn.IFNA(VLOOKUP(Tabla1[[#This Row],[Escala]],Listas!E$4:F$10,2,FALSE),0)</f>
        <v>0</v>
      </c>
      <c r="O45">
        <f>(Tabla1[[#This Row],[Largo]]-U45)*_xlfn.IFNA(VLOOKUP(Tabla1[[#This Row],[Escala]],Listas!E$4:F$10,2,FALSE),0)</f>
        <v>0</v>
      </c>
      <c r="P45"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45">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45"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45" s="11">
        <f xml:space="preserve">
IF(AND(E45=Listas!A$4, F45=Listas!C$4,H45=Listas!N$4), Listas!E$12,
IF(AND(E45=Listas!A$4, F45=Listas!C$6,H45=Listas!N$4), Listas!E$13,
IF(AND(E45=Listas!A$4, F45=Listas!C$7,H45=Listas!N$4), Listas!E$14,
IF(AND(E45=Listas!A$4, F45=Listas!C$9,H45=Listas!N$4), Listas!E$15,
IF(AND(E45=Listas!A$5, F45=Listas!C$4,H45=Listas!N$4), Listas!E$16,
IF(AND(E45=Listas!A$5, F45=Listas!C$7,H45=Listas!N$4), Listas!E$17,
IF(AND(E45=Listas!A$5, F45=Listas!C$9,H45=Listas!N$4), Listas!E$18,
IF(AND(E45=Listas!A$6, F45=Listas!C$5,H45=Listas!N$4), Listas!E$19,
IF(AND(E45=Listas!A$6, F45=Listas!C$9,H45=Listas!N$4), Listas!E$20,
IF(AND(E45=Listas!A$7, F45=Listas!C$5,H45=Listas!N$4), Listas!E$21,
IF(AND(E45=Listas!A$7, F45=Listas!C$9,H45=Listas!N$4), Listas!E$22,
IF(AND(E45=Listas!A$8, F45=Listas!C$5,H45=Listas!N$4), Listas!E$23,
IF(AND(E45=Listas!A$8, F45=Listas!C$9,H45=Listas!N$4), Listas!E$24,
IF(AND(E45=Listas!A$4, F45=Listas!C$4,H45=Listas!N$3), Listas!F$12,
IF(AND(E45=Listas!A$4, F45=Listas!C$6,H45=Listas!N$3), Listas!F$13,
IF(AND(E45=Listas!A$4, F45=Listas!C$7,H45=Listas!N$3), Listas!F$14,
IF(AND(E45=Listas!A$4, F45=Listas!C$9,H45=Listas!N$3), Listas!F$15,
IF(AND(E45=Listas!A$5, F45=Listas!C$4,H45=Listas!N$3), Listas!F$16,
IF(AND(E45=Listas!A$5, F45=Listas!C$7,H45=Listas!N$3), Listas!F$17,
IF(AND(E45=Listas!A$5, F45=Listas!C$9,H45=Listas!N$3), Listas!F$18,
IF(AND(E45=Listas!A$6, F45=Listas!C$5,H45=Listas!N$3), Listas!F$19,
IF(AND(E45=Listas!A$6, F45=Listas!C$9,H45=Listas!N$3), Listas!F$20,
IF(AND(E45=Listas!A$7, F45=Listas!C$5,H45=Listas!N$3), Listas!F$21,
IF(AND(E45=Listas!A$7, F45=Listas!C$9,H45=Listas!N$3), Listas!F$22,
IF(AND(E45=Listas!A$8, F45=Listas!C$5,H45=Listas!N$3), Listas!F$23,
IF(AND(E45=Listas!A$8, F45=Listas!C$9,H45=Listas!N$3), Listas!F$24,
IF(AND(E45="", F45=Listas!C$8,H45=Listas!N$4), Listas!E$25,
IF(AND(E45="", F45=Listas!C$8,H45=Listas!N$3), Listas!F$25,
0))))))))))))))))))))))))))))</f>
        <v>0</v>
      </c>
      <c r="T45">
        <f t="shared" si="2"/>
        <v>0</v>
      </c>
      <c r="U45">
        <f>IF(LEN(Tabla1[[#This Row],[Secuencia 5'' - 3'']])-LEN(SUBSTITUTE(UPPER(Tabla1[[#This Row],[Secuencia 5'' - 3'']]),"I",""))&gt;0, LEN(Tabla1[[#This Row],[Secuencia 5'' - 3'']])-LEN(SUBSTITUTE(UPPER(Tabla1[[#This Row],[Secuencia 5'' - 3'']]),"I","")),0)</f>
        <v>0</v>
      </c>
      <c r="V45">
        <f>IF(U45&gt;0,VLOOKUP(Tabla1[[#This Row],[Escala]],Listas!J$12:K$18,2,FALSE),0)</f>
        <v>0</v>
      </c>
      <c r="W45" t="str">
        <f>IF(U45&gt;0,VLOOKUP(Tabla1[[#This Row],[Escala]],Listas!J$12:L$18,3,FALSE),"")</f>
        <v/>
      </c>
    </row>
    <row r="46" spans="1:23" ht="12.75">
      <c r="A46" s="62">
        <v>26</v>
      </c>
      <c r="B46" s="63" t="s">
        <v>9</v>
      </c>
      <c r="C46" s="64"/>
      <c r="D46" s="65"/>
      <c r="E46" s="64"/>
      <c r="F46" s="65"/>
      <c r="G46" s="109">
        <f>LEN(Tabla1[[#This Row],[Secuencia 5'' - 3'']])</f>
        <v>0</v>
      </c>
      <c r="H46" s="64"/>
      <c r="I46" s="64"/>
      <c r="J46" s="108" t="str">
        <f>IF(Tabla1[[#This Row],[Secuencia 5'' - 3'']]&lt;&gt;"",IF(Tabla1[[#This Row],[Escala]]&lt;&gt;"",IF(Tabla1[[#This Row],[Purificacion]]&lt;&gt;"",(O46+Q46+S46+U46*V46),""),""),"")</f>
        <v/>
      </c>
      <c r="L46" t="str">
        <f t="shared" si="0"/>
        <v>TODOS_3</v>
      </c>
      <c r="M46" s="3">
        <f t="shared" si="1"/>
        <v>1</v>
      </c>
      <c r="N46">
        <f>_xlfn.IFNA(VLOOKUP(Tabla1[[#This Row],[Escala]],Listas!E$4:F$10,2,FALSE),0)</f>
        <v>0</v>
      </c>
      <c r="O46">
        <f>(Tabla1[[#This Row],[Largo]]-U46)*_xlfn.IFNA(VLOOKUP(Tabla1[[#This Row],[Escala]],Listas!E$4:F$10,2,FALSE),0)</f>
        <v>0</v>
      </c>
      <c r="P46"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46">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46"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46" s="11">
        <f xml:space="preserve">
IF(AND(E46=Listas!A$4, F46=Listas!C$4,H46=Listas!N$4), Listas!E$12,
IF(AND(E46=Listas!A$4, F46=Listas!C$6,H46=Listas!N$4), Listas!E$13,
IF(AND(E46=Listas!A$4, F46=Listas!C$7,H46=Listas!N$4), Listas!E$14,
IF(AND(E46=Listas!A$4, F46=Listas!C$9,H46=Listas!N$4), Listas!E$15,
IF(AND(E46=Listas!A$5, F46=Listas!C$4,H46=Listas!N$4), Listas!E$16,
IF(AND(E46=Listas!A$5, F46=Listas!C$7,H46=Listas!N$4), Listas!E$17,
IF(AND(E46=Listas!A$5, F46=Listas!C$9,H46=Listas!N$4), Listas!E$18,
IF(AND(E46=Listas!A$6, F46=Listas!C$5,H46=Listas!N$4), Listas!E$19,
IF(AND(E46=Listas!A$6, F46=Listas!C$9,H46=Listas!N$4), Listas!E$20,
IF(AND(E46=Listas!A$7, F46=Listas!C$5,H46=Listas!N$4), Listas!E$21,
IF(AND(E46=Listas!A$7, F46=Listas!C$9,H46=Listas!N$4), Listas!E$22,
IF(AND(E46=Listas!A$8, F46=Listas!C$5,H46=Listas!N$4), Listas!E$23,
IF(AND(E46=Listas!A$8, F46=Listas!C$9,H46=Listas!N$4), Listas!E$24,
IF(AND(E46=Listas!A$4, F46=Listas!C$4,H46=Listas!N$3), Listas!F$12,
IF(AND(E46=Listas!A$4, F46=Listas!C$6,H46=Listas!N$3), Listas!F$13,
IF(AND(E46=Listas!A$4, F46=Listas!C$7,H46=Listas!N$3), Listas!F$14,
IF(AND(E46=Listas!A$4, F46=Listas!C$9,H46=Listas!N$3), Listas!F$15,
IF(AND(E46=Listas!A$5, F46=Listas!C$4,H46=Listas!N$3), Listas!F$16,
IF(AND(E46=Listas!A$5, F46=Listas!C$7,H46=Listas!N$3), Listas!F$17,
IF(AND(E46=Listas!A$5, F46=Listas!C$9,H46=Listas!N$3), Listas!F$18,
IF(AND(E46=Listas!A$6, F46=Listas!C$5,H46=Listas!N$3), Listas!F$19,
IF(AND(E46=Listas!A$6, F46=Listas!C$9,H46=Listas!N$3), Listas!F$20,
IF(AND(E46=Listas!A$7, F46=Listas!C$5,H46=Listas!N$3), Listas!F$21,
IF(AND(E46=Listas!A$7, F46=Listas!C$9,H46=Listas!N$3), Listas!F$22,
IF(AND(E46=Listas!A$8, F46=Listas!C$5,H46=Listas!N$3), Listas!F$23,
IF(AND(E46=Listas!A$8, F46=Listas!C$9,H46=Listas!N$3), Listas!F$24,
IF(AND(E46="", F46=Listas!C$8,H46=Listas!N$4), Listas!E$25,
IF(AND(E46="", F46=Listas!C$8,H46=Listas!N$3), Listas!F$25,
0))))))))))))))))))))))))))))</f>
        <v>0</v>
      </c>
      <c r="T46">
        <f t="shared" si="2"/>
        <v>0</v>
      </c>
      <c r="U46">
        <f>IF(LEN(Tabla1[[#This Row],[Secuencia 5'' - 3'']])-LEN(SUBSTITUTE(UPPER(Tabla1[[#This Row],[Secuencia 5'' - 3'']]),"I",""))&gt;0, LEN(Tabla1[[#This Row],[Secuencia 5'' - 3'']])-LEN(SUBSTITUTE(UPPER(Tabla1[[#This Row],[Secuencia 5'' - 3'']]),"I","")),0)</f>
        <v>0</v>
      </c>
      <c r="V46">
        <f>IF(U46&gt;0,VLOOKUP(Tabla1[[#This Row],[Escala]],Listas!J$12:K$18,2,FALSE),0)</f>
        <v>0</v>
      </c>
      <c r="W46" t="str">
        <f>IF(U46&gt;0,VLOOKUP(Tabla1[[#This Row],[Escala]],Listas!J$12:L$18,3,FALSE),"")</f>
        <v/>
      </c>
    </row>
    <row r="47" spans="1:23" ht="12.75">
      <c r="A47" s="62">
        <v>27</v>
      </c>
      <c r="B47" s="63" t="s">
        <v>9</v>
      </c>
      <c r="C47" s="64"/>
      <c r="D47" s="65"/>
      <c r="E47" s="64"/>
      <c r="F47" s="65"/>
      <c r="G47" s="109">
        <f>LEN(Tabla1[[#This Row],[Secuencia 5'' - 3'']])</f>
        <v>0</v>
      </c>
      <c r="H47" s="64"/>
      <c r="I47" s="64"/>
      <c r="J47" s="108" t="str">
        <f>IF(Tabla1[[#This Row],[Secuencia 5'' - 3'']]&lt;&gt;"",IF(Tabla1[[#This Row],[Escala]]&lt;&gt;"",IF(Tabla1[[#This Row],[Purificacion]]&lt;&gt;"",(O47+Q47+S47+U47*V47),""),""),"")</f>
        <v/>
      </c>
      <c r="L47" t="str">
        <f t="shared" si="0"/>
        <v>TODOS_3</v>
      </c>
      <c r="M47" s="3">
        <f t="shared" si="1"/>
        <v>1</v>
      </c>
      <c r="N47">
        <f>_xlfn.IFNA(VLOOKUP(Tabla1[[#This Row],[Escala]],Listas!E$4:F$10,2,FALSE),0)</f>
        <v>0</v>
      </c>
      <c r="O47">
        <f>(Tabla1[[#This Row],[Largo]]-U47)*_xlfn.IFNA(VLOOKUP(Tabla1[[#This Row],[Escala]],Listas!E$4:F$10,2,FALSE),0)</f>
        <v>0</v>
      </c>
      <c r="P47"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47">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47"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47" s="11">
        <f xml:space="preserve">
IF(AND(E47=Listas!A$4, F47=Listas!C$4,H47=Listas!N$4), Listas!E$12,
IF(AND(E47=Listas!A$4, F47=Listas!C$6,H47=Listas!N$4), Listas!E$13,
IF(AND(E47=Listas!A$4, F47=Listas!C$7,H47=Listas!N$4), Listas!E$14,
IF(AND(E47=Listas!A$4, F47=Listas!C$9,H47=Listas!N$4), Listas!E$15,
IF(AND(E47=Listas!A$5, F47=Listas!C$4,H47=Listas!N$4), Listas!E$16,
IF(AND(E47=Listas!A$5, F47=Listas!C$7,H47=Listas!N$4), Listas!E$17,
IF(AND(E47=Listas!A$5, F47=Listas!C$9,H47=Listas!N$4), Listas!E$18,
IF(AND(E47=Listas!A$6, F47=Listas!C$5,H47=Listas!N$4), Listas!E$19,
IF(AND(E47=Listas!A$6, F47=Listas!C$9,H47=Listas!N$4), Listas!E$20,
IF(AND(E47=Listas!A$7, F47=Listas!C$5,H47=Listas!N$4), Listas!E$21,
IF(AND(E47=Listas!A$7, F47=Listas!C$9,H47=Listas!N$4), Listas!E$22,
IF(AND(E47=Listas!A$8, F47=Listas!C$5,H47=Listas!N$4), Listas!E$23,
IF(AND(E47=Listas!A$8, F47=Listas!C$9,H47=Listas!N$4), Listas!E$24,
IF(AND(E47=Listas!A$4, F47=Listas!C$4,H47=Listas!N$3), Listas!F$12,
IF(AND(E47=Listas!A$4, F47=Listas!C$6,H47=Listas!N$3), Listas!F$13,
IF(AND(E47=Listas!A$4, F47=Listas!C$7,H47=Listas!N$3), Listas!F$14,
IF(AND(E47=Listas!A$4, F47=Listas!C$9,H47=Listas!N$3), Listas!F$15,
IF(AND(E47=Listas!A$5, F47=Listas!C$4,H47=Listas!N$3), Listas!F$16,
IF(AND(E47=Listas!A$5, F47=Listas!C$7,H47=Listas!N$3), Listas!F$17,
IF(AND(E47=Listas!A$5, F47=Listas!C$9,H47=Listas!N$3), Listas!F$18,
IF(AND(E47=Listas!A$6, F47=Listas!C$5,H47=Listas!N$3), Listas!F$19,
IF(AND(E47=Listas!A$6, F47=Listas!C$9,H47=Listas!N$3), Listas!F$20,
IF(AND(E47=Listas!A$7, F47=Listas!C$5,H47=Listas!N$3), Listas!F$21,
IF(AND(E47=Listas!A$7, F47=Listas!C$9,H47=Listas!N$3), Listas!F$22,
IF(AND(E47=Listas!A$8, F47=Listas!C$5,H47=Listas!N$3), Listas!F$23,
IF(AND(E47=Listas!A$8, F47=Listas!C$9,H47=Listas!N$3), Listas!F$24,
IF(AND(E47="", F47=Listas!C$8,H47=Listas!N$4), Listas!E$25,
IF(AND(E47="", F47=Listas!C$8,H47=Listas!N$3), Listas!F$25,
0))))))))))))))))))))))))))))</f>
        <v>0</v>
      </c>
      <c r="T47">
        <f t="shared" si="2"/>
        <v>0</v>
      </c>
      <c r="U47">
        <f>IF(LEN(Tabla1[[#This Row],[Secuencia 5'' - 3'']])-LEN(SUBSTITUTE(UPPER(Tabla1[[#This Row],[Secuencia 5'' - 3'']]),"I",""))&gt;0, LEN(Tabla1[[#This Row],[Secuencia 5'' - 3'']])-LEN(SUBSTITUTE(UPPER(Tabla1[[#This Row],[Secuencia 5'' - 3'']]),"I","")),0)</f>
        <v>0</v>
      </c>
      <c r="V47">
        <f>IF(U47&gt;0,VLOOKUP(Tabla1[[#This Row],[Escala]],Listas!J$12:K$18,2,FALSE),0)</f>
        <v>0</v>
      </c>
      <c r="W47" t="str">
        <f>IF(U47&gt;0,VLOOKUP(Tabla1[[#This Row],[Escala]],Listas!J$12:L$18,3,FALSE),"")</f>
        <v/>
      </c>
    </row>
    <row r="48" spans="1:23" ht="12.75">
      <c r="A48" s="62">
        <v>28</v>
      </c>
      <c r="B48" s="63" t="s">
        <v>9</v>
      </c>
      <c r="C48" s="64"/>
      <c r="D48" s="65"/>
      <c r="E48" s="64"/>
      <c r="F48" s="65"/>
      <c r="G48" s="109">
        <f>LEN(Tabla1[[#This Row],[Secuencia 5'' - 3'']])</f>
        <v>0</v>
      </c>
      <c r="H48" s="64"/>
      <c r="I48" s="64"/>
      <c r="J48" s="108" t="str">
        <f>IF(Tabla1[[#This Row],[Secuencia 5'' - 3'']]&lt;&gt;"",IF(Tabla1[[#This Row],[Escala]]&lt;&gt;"",IF(Tabla1[[#This Row],[Purificacion]]&lt;&gt;"",(O48+Q48+S48+U48*V48),""),""),"")</f>
        <v/>
      </c>
      <c r="L48" t="str">
        <f t="shared" si="0"/>
        <v>TODOS_3</v>
      </c>
      <c r="M48" s="3">
        <f t="shared" si="1"/>
        <v>1</v>
      </c>
      <c r="N48">
        <f>_xlfn.IFNA(VLOOKUP(Tabla1[[#This Row],[Escala]],Listas!E$4:F$10,2,FALSE),0)</f>
        <v>0</v>
      </c>
      <c r="O48">
        <f>(Tabla1[[#This Row],[Largo]]-U48)*_xlfn.IFNA(VLOOKUP(Tabla1[[#This Row],[Escala]],Listas!E$4:F$10,2,FALSE),0)</f>
        <v>0</v>
      </c>
      <c r="P48"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48">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48"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48" s="11">
        <f xml:space="preserve">
IF(AND(E48=Listas!A$4, F48=Listas!C$4,H48=Listas!N$4), Listas!E$12,
IF(AND(E48=Listas!A$4, F48=Listas!C$6,H48=Listas!N$4), Listas!E$13,
IF(AND(E48=Listas!A$4, F48=Listas!C$7,H48=Listas!N$4), Listas!E$14,
IF(AND(E48=Listas!A$4, F48=Listas!C$9,H48=Listas!N$4), Listas!E$15,
IF(AND(E48=Listas!A$5, F48=Listas!C$4,H48=Listas!N$4), Listas!E$16,
IF(AND(E48=Listas!A$5, F48=Listas!C$7,H48=Listas!N$4), Listas!E$17,
IF(AND(E48=Listas!A$5, F48=Listas!C$9,H48=Listas!N$4), Listas!E$18,
IF(AND(E48=Listas!A$6, F48=Listas!C$5,H48=Listas!N$4), Listas!E$19,
IF(AND(E48=Listas!A$6, F48=Listas!C$9,H48=Listas!N$4), Listas!E$20,
IF(AND(E48=Listas!A$7, F48=Listas!C$5,H48=Listas!N$4), Listas!E$21,
IF(AND(E48=Listas!A$7, F48=Listas!C$9,H48=Listas!N$4), Listas!E$22,
IF(AND(E48=Listas!A$8, F48=Listas!C$5,H48=Listas!N$4), Listas!E$23,
IF(AND(E48=Listas!A$8, F48=Listas!C$9,H48=Listas!N$4), Listas!E$24,
IF(AND(E48=Listas!A$4, F48=Listas!C$4,H48=Listas!N$3), Listas!F$12,
IF(AND(E48=Listas!A$4, F48=Listas!C$6,H48=Listas!N$3), Listas!F$13,
IF(AND(E48=Listas!A$4, F48=Listas!C$7,H48=Listas!N$3), Listas!F$14,
IF(AND(E48=Listas!A$4, F48=Listas!C$9,H48=Listas!N$3), Listas!F$15,
IF(AND(E48=Listas!A$5, F48=Listas!C$4,H48=Listas!N$3), Listas!F$16,
IF(AND(E48=Listas!A$5, F48=Listas!C$7,H48=Listas!N$3), Listas!F$17,
IF(AND(E48=Listas!A$5, F48=Listas!C$9,H48=Listas!N$3), Listas!F$18,
IF(AND(E48=Listas!A$6, F48=Listas!C$5,H48=Listas!N$3), Listas!F$19,
IF(AND(E48=Listas!A$6, F48=Listas!C$9,H48=Listas!N$3), Listas!F$20,
IF(AND(E48=Listas!A$7, F48=Listas!C$5,H48=Listas!N$3), Listas!F$21,
IF(AND(E48=Listas!A$7, F48=Listas!C$9,H48=Listas!N$3), Listas!F$22,
IF(AND(E48=Listas!A$8, F48=Listas!C$5,H48=Listas!N$3), Listas!F$23,
IF(AND(E48=Listas!A$8, F48=Listas!C$9,H48=Listas!N$3), Listas!F$24,
IF(AND(E48="", F48=Listas!C$8,H48=Listas!N$4), Listas!E$25,
IF(AND(E48="", F48=Listas!C$8,H48=Listas!N$3), Listas!F$25,
0))))))))))))))))))))))))))))</f>
        <v>0</v>
      </c>
      <c r="T48">
        <f t="shared" si="2"/>
        <v>0</v>
      </c>
      <c r="U48">
        <f>IF(LEN(Tabla1[[#This Row],[Secuencia 5'' - 3'']])-LEN(SUBSTITUTE(UPPER(Tabla1[[#This Row],[Secuencia 5'' - 3'']]),"I",""))&gt;0, LEN(Tabla1[[#This Row],[Secuencia 5'' - 3'']])-LEN(SUBSTITUTE(UPPER(Tabla1[[#This Row],[Secuencia 5'' - 3'']]),"I","")),0)</f>
        <v>0</v>
      </c>
      <c r="V48">
        <f>IF(U48&gt;0,VLOOKUP(Tabla1[[#This Row],[Escala]],Listas!J$12:K$18,2,FALSE),0)</f>
        <v>0</v>
      </c>
      <c r="W48" t="str">
        <f>IF(U48&gt;0,VLOOKUP(Tabla1[[#This Row],[Escala]],Listas!J$12:L$18,3,FALSE),"")</f>
        <v/>
      </c>
    </row>
    <row r="49" spans="1:23" ht="12.75">
      <c r="A49" s="62">
        <v>29</v>
      </c>
      <c r="B49" s="63" t="s">
        <v>9</v>
      </c>
      <c r="C49" s="64"/>
      <c r="D49" s="65"/>
      <c r="E49" s="64"/>
      <c r="F49" s="65"/>
      <c r="G49" s="109">
        <f>LEN(Tabla1[[#This Row],[Secuencia 5'' - 3'']])</f>
        <v>0</v>
      </c>
      <c r="H49" s="64"/>
      <c r="I49" s="64"/>
      <c r="J49" s="108" t="str">
        <f>IF(Tabla1[[#This Row],[Secuencia 5'' - 3'']]&lt;&gt;"",IF(Tabla1[[#This Row],[Escala]]&lt;&gt;"",IF(Tabla1[[#This Row],[Purificacion]]&lt;&gt;"",(O49+Q49+S49+U49*V49),""),""),"")</f>
        <v/>
      </c>
      <c r="L49" t="str">
        <f t="shared" si="0"/>
        <v>TODOS_3</v>
      </c>
      <c r="M49" s="3">
        <f t="shared" si="1"/>
        <v>1</v>
      </c>
      <c r="N49">
        <f>_xlfn.IFNA(VLOOKUP(Tabla1[[#This Row],[Escala]],Listas!E$4:F$10,2,FALSE),0)</f>
        <v>0</v>
      </c>
      <c r="O49">
        <f>(Tabla1[[#This Row],[Largo]]-U49)*_xlfn.IFNA(VLOOKUP(Tabla1[[#This Row],[Escala]],Listas!E$4:F$10,2,FALSE),0)</f>
        <v>0</v>
      </c>
      <c r="P49"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49">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49"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49" s="11">
        <f xml:space="preserve">
IF(AND(E49=Listas!A$4, F49=Listas!C$4,H49=Listas!N$4), Listas!E$12,
IF(AND(E49=Listas!A$4, F49=Listas!C$6,H49=Listas!N$4), Listas!E$13,
IF(AND(E49=Listas!A$4, F49=Listas!C$7,H49=Listas!N$4), Listas!E$14,
IF(AND(E49=Listas!A$4, F49=Listas!C$9,H49=Listas!N$4), Listas!E$15,
IF(AND(E49=Listas!A$5, F49=Listas!C$4,H49=Listas!N$4), Listas!E$16,
IF(AND(E49=Listas!A$5, F49=Listas!C$7,H49=Listas!N$4), Listas!E$17,
IF(AND(E49=Listas!A$5, F49=Listas!C$9,H49=Listas!N$4), Listas!E$18,
IF(AND(E49=Listas!A$6, F49=Listas!C$5,H49=Listas!N$4), Listas!E$19,
IF(AND(E49=Listas!A$6, F49=Listas!C$9,H49=Listas!N$4), Listas!E$20,
IF(AND(E49=Listas!A$7, F49=Listas!C$5,H49=Listas!N$4), Listas!E$21,
IF(AND(E49=Listas!A$7, F49=Listas!C$9,H49=Listas!N$4), Listas!E$22,
IF(AND(E49=Listas!A$8, F49=Listas!C$5,H49=Listas!N$4), Listas!E$23,
IF(AND(E49=Listas!A$8, F49=Listas!C$9,H49=Listas!N$4), Listas!E$24,
IF(AND(E49=Listas!A$4, F49=Listas!C$4,H49=Listas!N$3), Listas!F$12,
IF(AND(E49=Listas!A$4, F49=Listas!C$6,H49=Listas!N$3), Listas!F$13,
IF(AND(E49=Listas!A$4, F49=Listas!C$7,H49=Listas!N$3), Listas!F$14,
IF(AND(E49=Listas!A$4, F49=Listas!C$9,H49=Listas!N$3), Listas!F$15,
IF(AND(E49=Listas!A$5, F49=Listas!C$4,H49=Listas!N$3), Listas!F$16,
IF(AND(E49=Listas!A$5, F49=Listas!C$7,H49=Listas!N$3), Listas!F$17,
IF(AND(E49=Listas!A$5, F49=Listas!C$9,H49=Listas!N$3), Listas!F$18,
IF(AND(E49=Listas!A$6, F49=Listas!C$5,H49=Listas!N$3), Listas!F$19,
IF(AND(E49=Listas!A$6, F49=Listas!C$9,H49=Listas!N$3), Listas!F$20,
IF(AND(E49=Listas!A$7, F49=Listas!C$5,H49=Listas!N$3), Listas!F$21,
IF(AND(E49=Listas!A$7, F49=Listas!C$9,H49=Listas!N$3), Listas!F$22,
IF(AND(E49=Listas!A$8, F49=Listas!C$5,H49=Listas!N$3), Listas!F$23,
IF(AND(E49=Listas!A$8, F49=Listas!C$9,H49=Listas!N$3), Listas!F$24,
IF(AND(E49="", F49=Listas!C$8,H49=Listas!N$4), Listas!E$25,
IF(AND(E49="", F49=Listas!C$8,H49=Listas!N$3), Listas!F$25,
0))))))))))))))))))))))))))))</f>
        <v>0</v>
      </c>
      <c r="T49">
        <f t="shared" si="2"/>
        <v>0</v>
      </c>
      <c r="U49">
        <f>IF(LEN(Tabla1[[#This Row],[Secuencia 5'' - 3'']])-LEN(SUBSTITUTE(UPPER(Tabla1[[#This Row],[Secuencia 5'' - 3'']]),"I",""))&gt;0, LEN(Tabla1[[#This Row],[Secuencia 5'' - 3'']])-LEN(SUBSTITUTE(UPPER(Tabla1[[#This Row],[Secuencia 5'' - 3'']]),"I","")),0)</f>
        <v>0</v>
      </c>
      <c r="V49">
        <f>IF(U49&gt;0,VLOOKUP(Tabla1[[#This Row],[Escala]],Listas!J$12:K$18,2,FALSE),0)</f>
        <v>0</v>
      </c>
      <c r="W49" t="str">
        <f>IF(U49&gt;0,VLOOKUP(Tabla1[[#This Row],[Escala]],Listas!J$12:L$18,3,FALSE),"")</f>
        <v/>
      </c>
    </row>
    <row r="50" spans="1:23" ht="12.75">
      <c r="A50" s="62">
        <v>30</v>
      </c>
      <c r="B50" s="63" t="s">
        <v>9</v>
      </c>
      <c r="C50" s="64"/>
      <c r="D50" s="65"/>
      <c r="E50" s="64"/>
      <c r="F50" s="65"/>
      <c r="G50" s="109">
        <f>LEN(Tabla1[[#This Row],[Secuencia 5'' - 3'']])</f>
        <v>0</v>
      </c>
      <c r="H50" s="64"/>
      <c r="I50" s="64"/>
      <c r="J50" s="108" t="str">
        <f>IF(Tabla1[[#This Row],[Secuencia 5'' - 3'']]&lt;&gt;"",IF(Tabla1[[#This Row],[Escala]]&lt;&gt;"",IF(Tabla1[[#This Row],[Purificacion]]&lt;&gt;"",(O50+Q50+S50+U50*V50),""),""),"")</f>
        <v/>
      </c>
      <c r="L50" t="str">
        <f t="shared" si="0"/>
        <v>TODOS_3</v>
      </c>
      <c r="M50" s="3">
        <f t="shared" si="1"/>
        <v>1</v>
      </c>
      <c r="N50">
        <f>_xlfn.IFNA(VLOOKUP(Tabla1[[#This Row],[Escala]],Listas!E$4:F$10,2,FALSE),0)</f>
        <v>0</v>
      </c>
      <c r="O50">
        <f>(Tabla1[[#This Row],[Largo]]-U50)*_xlfn.IFNA(VLOOKUP(Tabla1[[#This Row],[Escala]],Listas!E$4:F$10,2,FALSE),0)</f>
        <v>0</v>
      </c>
      <c r="P50"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50">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50"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50" s="11">
        <f xml:space="preserve">
IF(AND(E50=Listas!A$4, F50=Listas!C$4,H50=Listas!N$4), Listas!E$12,
IF(AND(E50=Listas!A$4, F50=Listas!C$6,H50=Listas!N$4), Listas!E$13,
IF(AND(E50=Listas!A$4, F50=Listas!C$7,H50=Listas!N$4), Listas!E$14,
IF(AND(E50=Listas!A$4, F50=Listas!C$9,H50=Listas!N$4), Listas!E$15,
IF(AND(E50=Listas!A$5, F50=Listas!C$4,H50=Listas!N$4), Listas!E$16,
IF(AND(E50=Listas!A$5, F50=Listas!C$7,H50=Listas!N$4), Listas!E$17,
IF(AND(E50=Listas!A$5, F50=Listas!C$9,H50=Listas!N$4), Listas!E$18,
IF(AND(E50=Listas!A$6, F50=Listas!C$5,H50=Listas!N$4), Listas!E$19,
IF(AND(E50=Listas!A$6, F50=Listas!C$9,H50=Listas!N$4), Listas!E$20,
IF(AND(E50=Listas!A$7, F50=Listas!C$5,H50=Listas!N$4), Listas!E$21,
IF(AND(E50=Listas!A$7, F50=Listas!C$9,H50=Listas!N$4), Listas!E$22,
IF(AND(E50=Listas!A$8, F50=Listas!C$5,H50=Listas!N$4), Listas!E$23,
IF(AND(E50=Listas!A$8, F50=Listas!C$9,H50=Listas!N$4), Listas!E$24,
IF(AND(E50=Listas!A$4, F50=Listas!C$4,H50=Listas!N$3), Listas!F$12,
IF(AND(E50=Listas!A$4, F50=Listas!C$6,H50=Listas!N$3), Listas!F$13,
IF(AND(E50=Listas!A$4, F50=Listas!C$7,H50=Listas!N$3), Listas!F$14,
IF(AND(E50=Listas!A$4, F50=Listas!C$9,H50=Listas!N$3), Listas!F$15,
IF(AND(E50=Listas!A$5, F50=Listas!C$4,H50=Listas!N$3), Listas!F$16,
IF(AND(E50=Listas!A$5, F50=Listas!C$7,H50=Listas!N$3), Listas!F$17,
IF(AND(E50=Listas!A$5, F50=Listas!C$9,H50=Listas!N$3), Listas!F$18,
IF(AND(E50=Listas!A$6, F50=Listas!C$5,H50=Listas!N$3), Listas!F$19,
IF(AND(E50=Listas!A$6, F50=Listas!C$9,H50=Listas!N$3), Listas!F$20,
IF(AND(E50=Listas!A$7, F50=Listas!C$5,H50=Listas!N$3), Listas!F$21,
IF(AND(E50=Listas!A$7, F50=Listas!C$9,H50=Listas!N$3), Listas!F$22,
IF(AND(E50=Listas!A$8, F50=Listas!C$5,H50=Listas!N$3), Listas!F$23,
IF(AND(E50=Listas!A$8, F50=Listas!C$9,H50=Listas!N$3), Listas!F$24,
IF(AND(E50="", F50=Listas!C$8,H50=Listas!N$4), Listas!E$25,
IF(AND(E50="", F50=Listas!C$8,H50=Listas!N$3), Listas!F$25,
0))))))))))))))))))))))))))))</f>
        <v>0</v>
      </c>
      <c r="T50">
        <f t="shared" si="2"/>
        <v>0</v>
      </c>
      <c r="U50">
        <f>IF(LEN(Tabla1[[#This Row],[Secuencia 5'' - 3'']])-LEN(SUBSTITUTE(UPPER(Tabla1[[#This Row],[Secuencia 5'' - 3'']]),"I",""))&gt;0, LEN(Tabla1[[#This Row],[Secuencia 5'' - 3'']])-LEN(SUBSTITUTE(UPPER(Tabla1[[#This Row],[Secuencia 5'' - 3'']]),"I","")),0)</f>
        <v>0</v>
      </c>
      <c r="V50">
        <f>IF(U50&gt;0,VLOOKUP(Tabla1[[#This Row],[Escala]],Listas!J$12:K$18,2,FALSE),0)</f>
        <v>0</v>
      </c>
      <c r="W50" t="str">
        <f>IF(U50&gt;0,VLOOKUP(Tabla1[[#This Row],[Escala]],Listas!J$12:L$18,3,FALSE),"")</f>
        <v/>
      </c>
    </row>
    <row r="51" spans="1:23" ht="12.75">
      <c r="A51" s="62">
        <v>31</v>
      </c>
      <c r="B51" s="63" t="s">
        <v>9</v>
      </c>
      <c r="C51" s="64"/>
      <c r="D51" s="65"/>
      <c r="E51" s="64"/>
      <c r="F51" s="65"/>
      <c r="G51" s="109">
        <f>LEN(Tabla1[[#This Row],[Secuencia 5'' - 3'']])</f>
        <v>0</v>
      </c>
      <c r="H51" s="64"/>
      <c r="I51" s="64"/>
      <c r="J51" s="108" t="str">
        <f>IF(Tabla1[[#This Row],[Secuencia 5'' - 3'']]&lt;&gt;"",IF(Tabla1[[#This Row],[Escala]]&lt;&gt;"",IF(Tabla1[[#This Row],[Purificacion]]&lt;&gt;"",(O51+Q51+S51+U51*V51),""),""),"")</f>
        <v/>
      </c>
      <c r="L51" t="str">
        <f t="shared" si="0"/>
        <v>TODOS_3</v>
      </c>
      <c r="M51" s="3">
        <f t="shared" si="1"/>
        <v>1</v>
      </c>
      <c r="N51">
        <f>_xlfn.IFNA(VLOOKUP(Tabla1[[#This Row],[Escala]],Listas!E$4:F$10,2,FALSE),0)</f>
        <v>0</v>
      </c>
      <c r="O51">
        <f>(Tabla1[[#This Row],[Largo]]-U51)*_xlfn.IFNA(VLOOKUP(Tabla1[[#This Row],[Escala]],Listas!E$4:F$10,2,FALSE),0)</f>
        <v>0</v>
      </c>
      <c r="P51"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51">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51"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51" s="11">
        <f xml:space="preserve">
IF(AND(E51=Listas!A$4, F51=Listas!C$4,H51=Listas!N$4), Listas!E$12,
IF(AND(E51=Listas!A$4, F51=Listas!C$6,H51=Listas!N$4), Listas!E$13,
IF(AND(E51=Listas!A$4, F51=Listas!C$7,H51=Listas!N$4), Listas!E$14,
IF(AND(E51=Listas!A$4, F51=Listas!C$9,H51=Listas!N$4), Listas!E$15,
IF(AND(E51=Listas!A$5, F51=Listas!C$4,H51=Listas!N$4), Listas!E$16,
IF(AND(E51=Listas!A$5, F51=Listas!C$7,H51=Listas!N$4), Listas!E$17,
IF(AND(E51=Listas!A$5, F51=Listas!C$9,H51=Listas!N$4), Listas!E$18,
IF(AND(E51=Listas!A$6, F51=Listas!C$5,H51=Listas!N$4), Listas!E$19,
IF(AND(E51=Listas!A$6, F51=Listas!C$9,H51=Listas!N$4), Listas!E$20,
IF(AND(E51=Listas!A$7, F51=Listas!C$5,H51=Listas!N$4), Listas!E$21,
IF(AND(E51=Listas!A$7, F51=Listas!C$9,H51=Listas!N$4), Listas!E$22,
IF(AND(E51=Listas!A$8, F51=Listas!C$5,H51=Listas!N$4), Listas!E$23,
IF(AND(E51=Listas!A$8, F51=Listas!C$9,H51=Listas!N$4), Listas!E$24,
IF(AND(E51=Listas!A$4, F51=Listas!C$4,H51=Listas!N$3), Listas!F$12,
IF(AND(E51=Listas!A$4, F51=Listas!C$6,H51=Listas!N$3), Listas!F$13,
IF(AND(E51=Listas!A$4, F51=Listas!C$7,H51=Listas!N$3), Listas!F$14,
IF(AND(E51=Listas!A$4, F51=Listas!C$9,H51=Listas!N$3), Listas!F$15,
IF(AND(E51=Listas!A$5, F51=Listas!C$4,H51=Listas!N$3), Listas!F$16,
IF(AND(E51=Listas!A$5, F51=Listas!C$7,H51=Listas!N$3), Listas!F$17,
IF(AND(E51=Listas!A$5, F51=Listas!C$9,H51=Listas!N$3), Listas!F$18,
IF(AND(E51=Listas!A$6, F51=Listas!C$5,H51=Listas!N$3), Listas!F$19,
IF(AND(E51=Listas!A$6, F51=Listas!C$9,H51=Listas!N$3), Listas!F$20,
IF(AND(E51=Listas!A$7, F51=Listas!C$5,H51=Listas!N$3), Listas!F$21,
IF(AND(E51=Listas!A$7, F51=Listas!C$9,H51=Listas!N$3), Listas!F$22,
IF(AND(E51=Listas!A$8, F51=Listas!C$5,H51=Listas!N$3), Listas!F$23,
IF(AND(E51=Listas!A$8, F51=Listas!C$9,H51=Listas!N$3), Listas!F$24,
IF(AND(E51="", F51=Listas!C$8,H51=Listas!N$4), Listas!E$25,
IF(AND(E51="", F51=Listas!C$8,H51=Listas!N$3), Listas!F$25,
0))))))))))))))))))))))))))))</f>
        <v>0</v>
      </c>
      <c r="T51">
        <f t="shared" si="2"/>
        <v>0</v>
      </c>
      <c r="U51">
        <f>IF(LEN(Tabla1[[#This Row],[Secuencia 5'' - 3'']])-LEN(SUBSTITUTE(UPPER(Tabla1[[#This Row],[Secuencia 5'' - 3'']]),"I",""))&gt;0, LEN(Tabla1[[#This Row],[Secuencia 5'' - 3'']])-LEN(SUBSTITUTE(UPPER(Tabla1[[#This Row],[Secuencia 5'' - 3'']]),"I","")),0)</f>
        <v>0</v>
      </c>
      <c r="V51">
        <f>IF(U51&gt;0,VLOOKUP(Tabla1[[#This Row],[Escala]],Listas!J$12:K$18,2,FALSE),0)</f>
        <v>0</v>
      </c>
      <c r="W51" t="str">
        <f>IF(U51&gt;0,VLOOKUP(Tabla1[[#This Row],[Escala]],Listas!J$12:L$18,3,FALSE),"")</f>
        <v/>
      </c>
    </row>
    <row r="52" spans="1:23" ht="12.75">
      <c r="A52" s="62">
        <v>32</v>
      </c>
      <c r="B52" s="63" t="s">
        <v>9</v>
      </c>
      <c r="C52" s="64"/>
      <c r="D52" s="65"/>
      <c r="E52" s="64"/>
      <c r="F52" s="65"/>
      <c r="G52" s="109">
        <f>LEN(Tabla1[[#This Row],[Secuencia 5'' - 3'']])</f>
        <v>0</v>
      </c>
      <c r="H52" s="64"/>
      <c r="I52" s="64"/>
      <c r="J52" s="108" t="str">
        <f>IF(Tabla1[[#This Row],[Secuencia 5'' - 3'']]&lt;&gt;"",IF(Tabla1[[#This Row],[Escala]]&lt;&gt;"",IF(Tabla1[[#This Row],[Purificacion]]&lt;&gt;"",(O52+Q52+S52+U52*V52),""),""),"")</f>
        <v/>
      </c>
      <c r="L52" t="str">
        <f t="shared" si="0"/>
        <v>TODOS_3</v>
      </c>
      <c r="M52" s="3">
        <f t="shared" si="1"/>
        <v>1</v>
      </c>
      <c r="N52">
        <f>_xlfn.IFNA(VLOOKUP(Tabla1[[#This Row],[Escala]],Listas!E$4:F$10,2,FALSE),0)</f>
        <v>0</v>
      </c>
      <c r="O52">
        <f>(Tabla1[[#This Row],[Largo]]-U52)*_xlfn.IFNA(VLOOKUP(Tabla1[[#This Row],[Escala]],Listas!E$4:F$10,2,FALSE),0)</f>
        <v>0</v>
      </c>
      <c r="P52"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52">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52"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52" s="11">
        <f xml:space="preserve">
IF(AND(E52=Listas!A$4, F52=Listas!C$4,H52=Listas!N$4), Listas!E$12,
IF(AND(E52=Listas!A$4, F52=Listas!C$6,H52=Listas!N$4), Listas!E$13,
IF(AND(E52=Listas!A$4, F52=Listas!C$7,H52=Listas!N$4), Listas!E$14,
IF(AND(E52=Listas!A$4, F52=Listas!C$9,H52=Listas!N$4), Listas!E$15,
IF(AND(E52=Listas!A$5, F52=Listas!C$4,H52=Listas!N$4), Listas!E$16,
IF(AND(E52=Listas!A$5, F52=Listas!C$7,H52=Listas!N$4), Listas!E$17,
IF(AND(E52=Listas!A$5, F52=Listas!C$9,H52=Listas!N$4), Listas!E$18,
IF(AND(E52=Listas!A$6, F52=Listas!C$5,H52=Listas!N$4), Listas!E$19,
IF(AND(E52=Listas!A$6, F52=Listas!C$9,H52=Listas!N$4), Listas!E$20,
IF(AND(E52=Listas!A$7, F52=Listas!C$5,H52=Listas!N$4), Listas!E$21,
IF(AND(E52=Listas!A$7, F52=Listas!C$9,H52=Listas!N$4), Listas!E$22,
IF(AND(E52=Listas!A$8, F52=Listas!C$5,H52=Listas!N$4), Listas!E$23,
IF(AND(E52=Listas!A$8, F52=Listas!C$9,H52=Listas!N$4), Listas!E$24,
IF(AND(E52=Listas!A$4, F52=Listas!C$4,H52=Listas!N$3), Listas!F$12,
IF(AND(E52=Listas!A$4, F52=Listas!C$6,H52=Listas!N$3), Listas!F$13,
IF(AND(E52=Listas!A$4, F52=Listas!C$7,H52=Listas!N$3), Listas!F$14,
IF(AND(E52=Listas!A$4, F52=Listas!C$9,H52=Listas!N$3), Listas!F$15,
IF(AND(E52=Listas!A$5, F52=Listas!C$4,H52=Listas!N$3), Listas!F$16,
IF(AND(E52=Listas!A$5, F52=Listas!C$7,H52=Listas!N$3), Listas!F$17,
IF(AND(E52=Listas!A$5, F52=Listas!C$9,H52=Listas!N$3), Listas!F$18,
IF(AND(E52=Listas!A$6, F52=Listas!C$5,H52=Listas!N$3), Listas!F$19,
IF(AND(E52=Listas!A$6, F52=Listas!C$9,H52=Listas!N$3), Listas!F$20,
IF(AND(E52=Listas!A$7, F52=Listas!C$5,H52=Listas!N$3), Listas!F$21,
IF(AND(E52=Listas!A$7, F52=Listas!C$9,H52=Listas!N$3), Listas!F$22,
IF(AND(E52=Listas!A$8, F52=Listas!C$5,H52=Listas!N$3), Listas!F$23,
IF(AND(E52=Listas!A$8, F52=Listas!C$9,H52=Listas!N$3), Listas!F$24,
IF(AND(E52="", F52=Listas!C$8,H52=Listas!N$4), Listas!E$25,
IF(AND(E52="", F52=Listas!C$8,H52=Listas!N$3), Listas!F$25,
0))))))))))))))))))))))))))))</f>
        <v>0</v>
      </c>
      <c r="T52">
        <f t="shared" si="2"/>
        <v>0</v>
      </c>
      <c r="U52">
        <f>IF(LEN(Tabla1[[#This Row],[Secuencia 5'' - 3'']])-LEN(SUBSTITUTE(UPPER(Tabla1[[#This Row],[Secuencia 5'' - 3'']]),"I",""))&gt;0, LEN(Tabla1[[#This Row],[Secuencia 5'' - 3'']])-LEN(SUBSTITUTE(UPPER(Tabla1[[#This Row],[Secuencia 5'' - 3'']]),"I","")),0)</f>
        <v>0</v>
      </c>
      <c r="V52">
        <f>IF(U52&gt;0,VLOOKUP(Tabla1[[#This Row],[Escala]],Listas!J$12:K$18,2,FALSE),0)</f>
        <v>0</v>
      </c>
      <c r="W52" t="str">
        <f>IF(U52&gt;0,VLOOKUP(Tabla1[[#This Row],[Escala]],Listas!J$12:L$18,3,FALSE),"")</f>
        <v/>
      </c>
    </row>
    <row r="53" spans="1:23" ht="12.75">
      <c r="A53" s="62">
        <v>33</v>
      </c>
      <c r="B53" s="63" t="s">
        <v>9</v>
      </c>
      <c r="C53" s="64"/>
      <c r="D53" s="65"/>
      <c r="E53" s="64"/>
      <c r="F53" s="65"/>
      <c r="G53" s="109">
        <f>LEN(Tabla1[[#This Row],[Secuencia 5'' - 3'']])</f>
        <v>0</v>
      </c>
      <c r="H53" s="64"/>
      <c r="I53" s="64"/>
      <c r="J53" s="108" t="str">
        <f>IF(Tabla1[[#This Row],[Secuencia 5'' - 3'']]&lt;&gt;"",IF(Tabla1[[#This Row],[Escala]]&lt;&gt;"",IF(Tabla1[[#This Row],[Purificacion]]&lt;&gt;"",(O53+Q53+S53+U53*V53),""),""),"")</f>
        <v/>
      </c>
      <c r="L53" t="str">
        <f t="shared" si="0"/>
        <v>TODOS_3</v>
      </c>
      <c r="M53" s="3">
        <f t="shared" si="1"/>
        <v>1</v>
      </c>
      <c r="N53">
        <f>_xlfn.IFNA(VLOOKUP(Tabla1[[#This Row],[Escala]],Listas!E$4:F$10,2,FALSE),0)</f>
        <v>0</v>
      </c>
      <c r="O53">
        <f>(Tabla1[[#This Row],[Largo]]-U53)*_xlfn.IFNA(VLOOKUP(Tabla1[[#This Row],[Escala]],Listas!E$4:F$10,2,FALSE),0)</f>
        <v>0</v>
      </c>
      <c r="P53"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53">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53"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53" s="11">
        <f xml:space="preserve">
IF(AND(E53=Listas!A$4, F53=Listas!C$4,H53=Listas!N$4), Listas!E$12,
IF(AND(E53=Listas!A$4, F53=Listas!C$6,H53=Listas!N$4), Listas!E$13,
IF(AND(E53=Listas!A$4, F53=Listas!C$7,H53=Listas!N$4), Listas!E$14,
IF(AND(E53=Listas!A$4, F53=Listas!C$9,H53=Listas!N$4), Listas!E$15,
IF(AND(E53=Listas!A$5, F53=Listas!C$4,H53=Listas!N$4), Listas!E$16,
IF(AND(E53=Listas!A$5, F53=Listas!C$7,H53=Listas!N$4), Listas!E$17,
IF(AND(E53=Listas!A$5, F53=Listas!C$9,H53=Listas!N$4), Listas!E$18,
IF(AND(E53=Listas!A$6, F53=Listas!C$5,H53=Listas!N$4), Listas!E$19,
IF(AND(E53=Listas!A$6, F53=Listas!C$9,H53=Listas!N$4), Listas!E$20,
IF(AND(E53=Listas!A$7, F53=Listas!C$5,H53=Listas!N$4), Listas!E$21,
IF(AND(E53=Listas!A$7, F53=Listas!C$9,H53=Listas!N$4), Listas!E$22,
IF(AND(E53=Listas!A$8, F53=Listas!C$5,H53=Listas!N$4), Listas!E$23,
IF(AND(E53=Listas!A$8, F53=Listas!C$9,H53=Listas!N$4), Listas!E$24,
IF(AND(E53=Listas!A$4, F53=Listas!C$4,H53=Listas!N$3), Listas!F$12,
IF(AND(E53=Listas!A$4, F53=Listas!C$6,H53=Listas!N$3), Listas!F$13,
IF(AND(E53=Listas!A$4, F53=Listas!C$7,H53=Listas!N$3), Listas!F$14,
IF(AND(E53=Listas!A$4, F53=Listas!C$9,H53=Listas!N$3), Listas!F$15,
IF(AND(E53=Listas!A$5, F53=Listas!C$4,H53=Listas!N$3), Listas!F$16,
IF(AND(E53=Listas!A$5, F53=Listas!C$7,H53=Listas!N$3), Listas!F$17,
IF(AND(E53=Listas!A$5, F53=Listas!C$9,H53=Listas!N$3), Listas!F$18,
IF(AND(E53=Listas!A$6, F53=Listas!C$5,H53=Listas!N$3), Listas!F$19,
IF(AND(E53=Listas!A$6, F53=Listas!C$9,H53=Listas!N$3), Listas!F$20,
IF(AND(E53=Listas!A$7, F53=Listas!C$5,H53=Listas!N$3), Listas!F$21,
IF(AND(E53=Listas!A$7, F53=Listas!C$9,H53=Listas!N$3), Listas!F$22,
IF(AND(E53=Listas!A$8, F53=Listas!C$5,H53=Listas!N$3), Listas!F$23,
IF(AND(E53=Listas!A$8, F53=Listas!C$9,H53=Listas!N$3), Listas!F$24,
IF(AND(E53="", F53=Listas!C$8,H53=Listas!N$4), Listas!E$25,
IF(AND(E53="", F53=Listas!C$8,H53=Listas!N$3), Listas!F$25,
0))))))))))))))))))))))))))))</f>
        <v>0</v>
      </c>
      <c r="T53">
        <f t="shared" si="2"/>
        <v>0</v>
      </c>
      <c r="U53">
        <f>IF(LEN(Tabla1[[#This Row],[Secuencia 5'' - 3'']])-LEN(SUBSTITUTE(UPPER(Tabla1[[#This Row],[Secuencia 5'' - 3'']]),"I",""))&gt;0, LEN(Tabla1[[#This Row],[Secuencia 5'' - 3'']])-LEN(SUBSTITUTE(UPPER(Tabla1[[#This Row],[Secuencia 5'' - 3'']]),"I","")),0)</f>
        <v>0</v>
      </c>
      <c r="V53">
        <f>IF(U53&gt;0,VLOOKUP(Tabla1[[#This Row],[Escala]],Listas!J$12:K$18,2,FALSE),0)</f>
        <v>0</v>
      </c>
      <c r="W53" t="str">
        <f>IF(U53&gt;0,VLOOKUP(Tabla1[[#This Row],[Escala]],Listas!J$12:L$18,3,FALSE),"")</f>
        <v/>
      </c>
    </row>
    <row r="54" spans="1:23" ht="12.75">
      <c r="A54" s="62">
        <v>34</v>
      </c>
      <c r="B54" s="63" t="s">
        <v>9</v>
      </c>
      <c r="C54" s="64"/>
      <c r="D54" s="65"/>
      <c r="E54" s="64"/>
      <c r="F54" s="65"/>
      <c r="G54" s="109">
        <f>LEN(Tabla1[[#This Row],[Secuencia 5'' - 3'']])</f>
        <v>0</v>
      </c>
      <c r="H54" s="64"/>
      <c r="I54" s="64"/>
      <c r="J54" s="108" t="str">
        <f>IF(Tabla1[[#This Row],[Secuencia 5'' - 3'']]&lt;&gt;"",IF(Tabla1[[#This Row],[Escala]]&lt;&gt;"",IF(Tabla1[[#This Row],[Purificacion]]&lt;&gt;"",(O54+Q54+S54+U54*V54),""),""),"")</f>
        <v/>
      </c>
      <c r="L54" t="str">
        <f t="shared" si="0"/>
        <v>TODOS_3</v>
      </c>
      <c r="M54" s="3">
        <f t="shared" si="1"/>
        <v>1</v>
      </c>
      <c r="N54">
        <f>_xlfn.IFNA(VLOOKUP(Tabla1[[#This Row],[Escala]],Listas!E$4:F$10,2,FALSE),0)</f>
        <v>0</v>
      </c>
      <c r="O54">
        <f>(Tabla1[[#This Row],[Largo]]-U54)*_xlfn.IFNA(VLOOKUP(Tabla1[[#This Row],[Escala]],Listas!E$4:F$10,2,FALSE),0)</f>
        <v>0</v>
      </c>
      <c r="P54"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54">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54"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54" s="11">
        <f xml:space="preserve">
IF(AND(E54=Listas!A$4, F54=Listas!C$4,H54=Listas!N$4), Listas!E$12,
IF(AND(E54=Listas!A$4, F54=Listas!C$6,H54=Listas!N$4), Listas!E$13,
IF(AND(E54=Listas!A$4, F54=Listas!C$7,H54=Listas!N$4), Listas!E$14,
IF(AND(E54=Listas!A$4, F54=Listas!C$9,H54=Listas!N$4), Listas!E$15,
IF(AND(E54=Listas!A$5, F54=Listas!C$4,H54=Listas!N$4), Listas!E$16,
IF(AND(E54=Listas!A$5, F54=Listas!C$7,H54=Listas!N$4), Listas!E$17,
IF(AND(E54=Listas!A$5, F54=Listas!C$9,H54=Listas!N$4), Listas!E$18,
IF(AND(E54=Listas!A$6, F54=Listas!C$5,H54=Listas!N$4), Listas!E$19,
IF(AND(E54=Listas!A$6, F54=Listas!C$9,H54=Listas!N$4), Listas!E$20,
IF(AND(E54=Listas!A$7, F54=Listas!C$5,H54=Listas!N$4), Listas!E$21,
IF(AND(E54=Listas!A$7, F54=Listas!C$9,H54=Listas!N$4), Listas!E$22,
IF(AND(E54=Listas!A$8, F54=Listas!C$5,H54=Listas!N$4), Listas!E$23,
IF(AND(E54=Listas!A$8, F54=Listas!C$9,H54=Listas!N$4), Listas!E$24,
IF(AND(E54=Listas!A$4, F54=Listas!C$4,H54=Listas!N$3), Listas!F$12,
IF(AND(E54=Listas!A$4, F54=Listas!C$6,H54=Listas!N$3), Listas!F$13,
IF(AND(E54=Listas!A$4, F54=Listas!C$7,H54=Listas!N$3), Listas!F$14,
IF(AND(E54=Listas!A$4, F54=Listas!C$9,H54=Listas!N$3), Listas!F$15,
IF(AND(E54=Listas!A$5, F54=Listas!C$4,H54=Listas!N$3), Listas!F$16,
IF(AND(E54=Listas!A$5, F54=Listas!C$7,H54=Listas!N$3), Listas!F$17,
IF(AND(E54=Listas!A$5, F54=Listas!C$9,H54=Listas!N$3), Listas!F$18,
IF(AND(E54=Listas!A$6, F54=Listas!C$5,H54=Listas!N$3), Listas!F$19,
IF(AND(E54=Listas!A$6, F54=Listas!C$9,H54=Listas!N$3), Listas!F$20,
IF(AND(E54=Listas!A$7, F54=Listas!C$5,H54=Listas!N$3), Listas!F$21,
IF(AND(E54=Listas!A$7, F54=Listas!C$9,H54=Listas!N$3), Listas!F$22,
IF(AND(E54=Listas!A$8, F54=Listas!C$5,H54=Listas!N$3), Listas!F$23,
IF(AND(E54=Listas!A$8, F54=Listas!C$9,H54=Listas!N$3), Listas!F$24,
IF(AND(E54="", F54=Listas!C$8,H54=Listas!N$4), Listas!E$25,
IF(AND(E54="", F54=Listas!C$8,H54=Listas!N$3), Listas!F$25,
0))))))))))))))))))))))))))))</f>
        <v>0</v>
      </c>
      <c r="T54">
        <f t="shared" si="2"/>
        <v>0</v>
      </c>
      <c r="U54">
        <f>IF(LEN(Tabla1[[#This Row],[Secuencia 5'' - 3'']])-LEN(SUBSTITUTE(UPPER(Tabla1[[#This Row],[Secuencia 5'' - 3'']]),"I",""))&gt;0, LEN(Tabla1[[#This Row],[Secuencia 5'' - 3'']])-LEN(SUBSTITUTE(UPPER(Tabla1[[#This Row],[Secuencia 5'' - 3'']]),"I","")),0)</f>
        <v>0</v>
      </c>
      <c r="V54">
        <f>IF(U54&gt;0,VLOOKUP(Tabla1[[#This Row],[Escala]],Listas!J$12:K$18,2,FALSE),0)</f>
        <v>0</v>
      </c>
      <c r="W54" t="str">
        <f>IF(U54&gt;0,VLOOKUP(Tabla1[[#This Row],[Escala]],Listas!J$12:L$18,3,FALSE),"")</f>
        <v/>
      </c>
    </row>
    <row r="55" spans="1:23" ht="12.75">
      <c r="A55" s="62">
        <v>35</v>
      </c>
      <c r="B55" s="63" t="s">
        <v>9</v>
      </c>
      <c r="C55" s="64"/>
      <c r="D55" s="65"/>
      <c r="E55" s="64"/>
      <c r="F55" s="65"/>
      <c r="G55" s="109">
        <f>LEN(Tabla1[[#This Row],[Secuencia 5'' - 3'']])</f>
        <v>0</v>
      </c>
      <c r="H55" s="64"/>
      <c r="I55" s="64"/>
      <c r="J55" s="108" t="str">
        <f>IF(Tabla1[[#This Row],[Secuencia 5'' - 3'']]&lt;&gt;"",IF(Tabla1[[#This Row],[Escala]]&lt;&gt;"",IF(Tabla1[[#This Row],[Purificacion]]&lt;&gt;"",(O55+Q55+S55+U55*V55),""),""),"")</f>
        <v/>
      </c>
      <c r="L55" t="str">
        <f t="shared" si="0"/>
        <v>TODOS_3</v>
      </c>
      <c r="M55" s="3">
        <f t="shared" si="1"/>
        <v>1</v>
      </c>
      <c r="N55">
        <f>_xlfn.IFNA(VLOOKUP(Tabla1[[#This Row],[Escala]],Listas!E$4:F$10,2,FALSE),0)</f>
        <v>0</v>
      </c>
      <c r="O55">
        <f>(Tabla1[[#This Row],[Largo]]-U55)*_xlfn.IFNA(VLOOKUP(Tabla1[[#This Row],[Escala]],Listas!E$4:F$10,2,FALSE),0)</f>
        <v>0</v>
      </c>
      <c r="P55"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55">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55"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55" s="11">
        <f xml:space="preserve">
IF(AND(E55=Listas!A$4, F55=Listas!C$4,H55=Listas!N$4), Listas!E$12,
IF(AND(E55=Listas!A$4, F55=Listas!C$6,H55=Listas!N$4), Listas!E$13,
IF(AND(E55=Listas!A$4, F55=Listas!C$7,H55=Listas!N$4), Listas!E$14,
IF(AND(E55=Listas!A$4, F55=Listas!C$9,H55=Listas!N$4), Listas!E$15,
IF(AND(E55=Listas!A$5, F55=Listas!C$4,H55=Listas!N$4), Listas!E$16,
IF(AND(E55=Listas!A$5, F55=Listas!C$7,H55=Listas!N$4), Listas!E$17,
IF(AND(E55=Listas!A$5, F55=Listas!C$9,H55=Listas!N$4), Listas!E$18,
IF(AND(E55=Listas!A$6, F55=Listas!C$5,H55=Listas!N$4), Listas!E$19,
IF(AND(E55=Listas!A$6, F55=Listas!C$9,H55=Listas!N$4), Listas!E$20,
IF(AND(E55=Listas!A$7, F55=Listas!C$5,H55=Listas!N$4), Listas!E$21,
IF(AND(E55=Listas!A$7, F55=Listas!C$9,H55=Listas!N$4), Listas!E$22,
IF(AND(E55=Listas!A$8, F55=Listas!C$5,H55=Listas!N$4), Listas!E$23,
IF(AND(E55=Listas!A$8, F55=Listas!C$9,H55=Listas!N$4), Listas!E$24,
IF(AND(E55=Listas!A$4, F55=Listas!C$4,H55=Listas!N$3), Listas!F$12,
IF(AND(E55=Listas!A$4, F55=Listas!C$6,H55=Listas!N$3), Listas!F$13,
IF(AND(E55=Listas!A$4, F55=Listas!C$7,H55=Listas!N$3), Listas!F$14,
IF(AND(E55=Listas!A$4, F55=Listas!C$9,H55=Listas!N$3), Listas!F$15,
IF(AND(E55=Listas!A$5, F55=Listas!C$4,H55=Listas!N$3), Listas!F$16,
IF(AND(E55=Listas!A$5, F55=Listas!C$7,H55=Listas!N$3), Listas!F$17,
IF(AND(E55=Listas!A$5, F55=Listas!C$9,H55=Listas!N$3), Listas!F$18,
IF(AND(E55=Listas!A$6, F55=Listas!C$5,H55=Listas!N$3), Listas!F$19,
IF(AND(E55=Listas!A$6, F55=Listas!C$9,H55=Listas!N$3), Listas!F$20,
IF(AND(E55=Listas!A$7, F55=Listas!C$5,H55=Listas!N$3), Listas!F$21,
IF(AND(E55=Listas!A$7, F55=Listas!C$9,H55=Listas!N$3), Listas!F$22,
IF(AND(E55=Listas!A$8, F55=Listas!C$5,H55=Listas!N$3), Listas!F$23,
IF(AND(E55=Listas!A$8, F55=Listas!C$9,H55=Listas!N$3), Listas!F$24,
IF(AND(E55="", F55=Listas!C$8,H55=Listas!N$4), Listas!E$25,
IF(AND(E55="", F55=Listas!C$8,H55=Listas!N$3), Listas!F$25,
0))))))))))))))))))))))))))))</f>
        <v>0</v>
      </c>
      <c r="T55">
        <f t="shared" si="2"/>
        <v>0</v>
      </c>
      <c r="U55">
        <f>IF(LEN(Tabla1[[#This Row],[Secuencia 5'' - 3'']])-LEN(SUBSTITUTE(UPPER(Tabla1[[#This Row],[Secuencia 5'' - 3'']]),"I",""))&gt;0, LEN(Tabla1[[#This Row],[Secuencia 5'' - 3'']])-LEN(SUBSTITUTE(UPPER(Tabla1[[#This Row],[Secuencia 5'' - 3'']]),"I","")),0)</f>
        <v>0</v>
      </c>
      <c r="V55">
        <f>IF(U55&gt;0,VLOOKUP(Tabla1[[#This Row],[Escala]],Listas!J$12:K$18,2,FALSE),0)</f>
        <v>0</v>
      </c>
      <c r="W55" t="str">
        <f>IF(U55&gt;0,VLOOKUP(Tabla1[[#This Row],[Escala]],Listas!J$12:L$18,3,FALSE),"")</f>
        <v/>
      </c>
    </row>
    <row r="56" spans="1:23" ht="12.75">
      <c r="A56" s="62">
        <v>36</v>
      </c>
      <c r="B56" s="63" t="s">
        <v>9</v>
      </c>
      <c r="C56" s="64"/>
      <c r="D56" s="65"/>
      <c r="E56" s="64"/>
      <c r="F56" s="65"/>
      <c r="G56" s="109">
        <f>LEN(Tabla1[[#This Row],[Secuencia 5'' - 3'']])</f>
        <v>0</v>
      </c>
      <c r="H56" s="64"/>
      <c r="I56" s="64"/>
      <c r="J56" s="108" t="str">
        <f>IF(Tabla1[[#This Row],[Secuencia 5'' - 3'']]&lt;&gt;"",IF(Tabla1[[#This Row],[Escala]]&lt;&gt;"",IF(Tabla1[[#This Row],[Purificacion]]&lt;&gt;"",(O56+Q56+S56+U56*V56),""),""),"")</f>
        <v/>
      </c>
      <c r="L56" t="str">
        <f t="shared" si="0"/>
        <v>TODOS_3</v>
      </c>
      <c r="M56" s="3">
        <f t="shared" si="1"/>
        <v>1</v>
      </c>
      <c r="N56">
        <f>_xlfn.IFNA(VLOOKUP(Tabla1[[#This Row],[Escala]],Listas!E$4:F$10,2,FALSE),0)</f>
        <v>0</v>
      </c>
      <c r="O56">
        <f>(Tabla1[[#This Row],[Largo]]-U56)*_xlfn.IFNA(VLOOKUP(Tabla1[[#This Row],[Escala]],Listas!E$4:F$10,2,FALSE),0)</f>
        <v>0</v>
      </c>
      <c r="P56"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56">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56"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56" s="11">
        <f xml:space="preserve">
IF(AND(E56=Listas!A$4, F56=Listas!C$4,H56=Listas!N$4), Listas!E$12,
IF(AND(E56=Listas!A$4, F56=Listas!C$6,H56=Listas!N$4), Listas!E$13,
IF(AND(E56=Listas!A$4, F56=Listas!C$7,H56=Listas!N$4), Listas!E$14,
IF(AND(E56=Listas!A$4, F56=Listas!C$9,H56=Listas!N$4), Listas!E$15,
IF(AND(E56=Listas!A$5, F56=Listas!C$4,H56=Listas!N$4), Listas!E$16,
IF(AND(E56=Listas!A$5, F56=Listas!C$7,H56=Listas!N$4), Listas!E$17,
IF(AND(E56=Listas!A$5, F56=Listas!C$9,H56=Listas!N$4), Listas!E$18,
IF(AND(E56=Listas!A$6, F56=Listas!C$5,H56=Listas!N$4), Listas!E$19,
IF(AND(E56=Listas!A$6, F56=Listas!C$9,H56=Listas!N$4), Listas!E$20,
IF(AND(E56=Listas!A$7, F56=Listas!C$5,H56=Listas!N$4), Listas!E$21,
IF(AND(E56=Listas!A$7, F56=Listas!C$9,H56=Listas!N$4), Listas!E$22,
IF(AND(E56=Listas!A$8, F56=Listas!C$5,H56=Listas!N$4), Listas!E$23,
IF(AND(E56=Listas!A$8, F56=Listas!C$9,H56=Listas!N$4), Listas!E$24,
IF(AND(E56=Listas!A$4, F56=Listas!C$4,H56=Listas!N$3), Listas!F$12,
IF(AND(E56=Listas!A$4, F56=Listas!C$6,H56=Listas!N$3), Listas!F$13,
IF(AND(E56=Listas!A$4, F56=Listas!C$7,H56=Listas!N$3), Listas!F$14,
IF(AND(E56=Listas!A$4, F56=Listas!C$9,H56=Listas!N$3), Listas!F$15,
IF(AND(E56=Listas!A$5, F56=Listas!C$4,H56=Listas!N$3), Listas!F$16,
IF(AND(E56=Listas!A$5, F56=Listas!C$7,H56=Listas!N$3), Listas!F$17,
IF(AND(E56=Listas!A$5, F56=Listas!C$9,H56=Listas!N$3), Listas!F$18,
IF(AND(E56=Listas!A$6, F56=Listas!C$5,H56=Listas!N$3), Listas!F$19,
IF(AND(E56=Listas!A$6, F56=Listas!C$9,H56=Listas!N$3), Listas!F$20,
IF(AND(E56=Listas!A$7, F56=Listas!C$5,H56=Listas!N$3), Listas!F$21,
IF(AND(E56=Listas!A$7, F56=Listas!C$9,H56=Listas!N$3), Listas!F$22,
IF(AND(E56=Listas!A$8, F56=Listas!C$5,H56=Listas!N$3), Listas!F$23,
IF(AND(E56=Listas!A$8, F56=Listas!C$9,H56=Listas!N$3), Listas!F$24,
IF(AND(E56="", F56=Listas!C$8,H56=Listas!N$4), Listas!E$25,
IF(AND(E56="", F56=Listas!C$8,H56=Listas!N$3), Listas!F$25,
0))))))))))))))))))))))))))))</f>
        <v>0</v>
      </c>
      <c r="T56">
        <f t="shared" si="2"/>
        <v>0</v>
      </c>
      <c r="U56">
        <f>IF(LEN(Tabla1[[#This Row],[Secuencia 5'' - 3'']])-LEN(SUBSTITUTE(UPPER(Tabla1[[#This Row],[Secuencia 5'' - 3'']]),"I",""))&gt;0, LEN(Tabla1[[#This Row],[Secuencia 5'' - 3'']])-LEN(SUBSTITUTE(UPPER(Tabla1[[#This Row],[Secuencia 5'' - 3'']]),"I","")),0)</f>
        <v>0</v>
      </c>
      <c r="V56">
        <f>IF(U56&gt;0,VLOOKUP(Tabla1[[#This Row],[Escala]],Listas!J$12:K$18,2,FALSE),0)</f>
        <v>0</v>
      </c>
      <c r="W56" t="str">
        <f>IF(U56&gt;0,VLOOKUP(Tabla1[[#This Row],[Escala]],Listas!J$12:L$18,3,FALSE),"")</f>
        <v/>
      </c>
    </row>
    <row r="57" spans="1:23" ht="12.75">
      <c r="A57" s="62">
        <v>37</v>
      </c>
      <c r="B57" s="63" t="s">
        <v>9</v>
      </c>
      <c r="C57" s="64"/>
      <c r="D57" s="65"/>
      <c r="E57" s="64"/>
      <c r="F57" s="65"/>
      <c r="G57" s="109">
        <f>LEN(Tabla1[[#This Row],[Secuencia 5'' - 3'']])</f>
        <v>0</v>
      </c>
      <c r="H57" s="64"/>
      <c r="I57" s="64"/>
      <c r="J57" s="108" t="str">
        <f>IF(Tabla1[[#This Row],[Secuencia 5'' - 3'']]&lt;&gt;"",IF(Tabla1[[#This Row],[Escala]]&lt;&gt;"",IF(Tabla1[[#This Row],[Purificacion]]&lt;&gt;"",(O57+Q57+S57+U57*V57),""),""),"")</f>
        <v/>
      </c>
      <c r="L57" t="str">
        <f t="shared" si="0"/>
        <v>TODOS_3</v>
      </c>
      <c r="M57" s="3">
        <f t="shared" si="1"/>
        <v>1</v>
      </c>
      <c r="N57">
        <f>_xlfn.IFNA(VLOOKUP(Tabla1[[#This Row],[Escala]],Listas!E$4:F$10,2,FALSE),0)</f>
        <v>0</v>
      </c>
      <c r="O57">
        <f>(Tabla1[[#This Row],[Largo]]-U57)*_xlfn.IFNA(VLOOKUP(Tabla1[[#This Row],[Escala]],Listas!E$4:F$10,2,FALSE),0)</f>
        <v>0</v>
      </c>
      <c r="P57"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57">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57"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57" s="11">
        <f xml:space="preserve">
IF(AND(E57=Listas!A$4, F57=Listas!C$4,H57=Listas!N$4), Listas!E$12,
IF(AND(E57=Listas!A$4, F57=Listas!C$6,H57=Listas!N$4), Listas!E$13,
IF(AND(E57=Listas!A$4, F57=Listas!C$7,H57=Listas!N$4), Listas!E$14,
IF(AND(E57=Listas!A$4, F57=Listas!C$9,H57=Listas!N$4), Listas!E$15,
IF(AND(E57=Listas!A$5, F57=Listas!C$4,H57=Listas!N$4), Listas!E$16,
IF(AND(E57=Listas!A$5, F57=Listas!C$7,H57=Listas!N$4), Listas!E$17,
IF(AND(E57=Listas!A$5, F57=Listas!C$9,H57=Listas!N$4), Listas!E$18,
IF(AND(E57=Listas!A$6, F57=Listas!C$5,H57=Listas!N$4), Listas!E$19,
IF(AND(E57=Listas!A$6, F57=Listas!C$9,H57=Listas!N$4), Listas!E$20,
IF(AND(E57=Listas!A$7, F57=Listas!C$5,H57=Listas!N$4), Listas!E$21,
IF(AND(E57=Listas!A$7, F57=Listas!C$9,H57=Listas!N$4), Listas!E$22,
IF(AND(E57=Listas!A$8, F57=Listas!C$5,H57=Listas!N$4), Listas!E$23,
IF(AND(E57=Listas!A$8, F57=Listas!C$9,H57=Listas!N$4), Listas!E$24,
IF(AND(E57=Listas!A$4, F57=Listas!C$4,H57=Listas!N$3), Listas!F$12,
IF(AND(E57=Listas!A$4, F57=Listas!C$6,H57=Listas!N$3), Listas!F$13,
IF(AND(E57=Listas!A$4, F57=Listas!C$7,H57=Listas!N$3), Listas!F$14,
IF(AND(E57=Listas!A$4, F57=Listas!C$9,H57=Listas!N$3), Listas!F$15,
IF(AND(E57=Listas!A$5, F57=Listas!C$4,H57=Listas!N$3), Listas!F$16,
IF(AND(E57=Listas!A$5, F57=Listas!C$7,H57=Listas!N$3), Listas!F$17,
IF(AND(E57=Listas!A$5, F57=Listas!C$9,H57=Listas!N$3), Listas!F$18,
IF(AND(E57=Listas!A$6, F57=Listas!C$5,H57=Listas!N$3), Listas!F$19,
IF(AND(E57=Listas!A$6, F57=Listas!C$9,H57=Listas!N$3), Listas!F$20,
IF(AND(E57=Listas!A$7, F57=Listas!C$5,H57=Listas!N$3), Listas!F$21,
IF(AND(E57=Listas!A$7, F57=Listas!C$9,H57=Listas!N$3), Listas!F$22,
IF(AND(E57=Listas!A$8, F57=Listas!C$5,H57=Listas!N$3), Listas!F$23,
IF(AND(E57=Listas!A$8, F57=Listas!C$9,H57=Listas!N$3), Listas!F$24,
IF(AND(E57="", F57=Listas!C$8,H57=Listas!N$4), Listas!E$25,
IF(AND(E57="", F57=Listas!C$8,H57=Listas!N$3), Listas!F$25,
0))))))))))))))))))))))))))))</f>
        <v>0</v>
      </c>
      <c r="T57">
        <f t="shared" si="2"/>
        <v>0</v>
      </c>
      <c r="U57">
        <f>IF(LEN(Tabla1[[#This Row],[Secuencia 5'' - 3'']])-LEN(SUBSTITUTE(UPPER(Tabla1[[#This Row],[Secuencia 5'' - 3'']]),"I",""))&gt;0, LEN(Tabla1[[#This Row],[Secuencia 5'' - 3'']])-LEN(SUBSTITUTE(UPPER(Tabla1[[#This Row],[Secuencia 5'' - 3'']]),"I","")),0)</f>
        <v>0</v>
      </c>
      <c r="V57">
        <f>IF(U57&gt;0,VLOOKUP(Tabla1[[#This Row],[Escala]],Listas!J$12:K$18,2,FALSE),0)</f>
        <v>0</v>
      </c>
      <c r="W57" t="str">
        <f>IF(U57&gt;0,VLOOKUP(Tabla1[[#This Row],[Escala]],Listas!J$12:L$18,3,FALSE),"")</f>
        <v/>
      </c>
    </row>
    <row r="58" spans="1:23" ht="12.75">
      <c r="A58" s="62">
        <v>38</v>
      </c>
      <c r="B58" s="63" t="s">
        <v>9</v>
      </c>
      <c r="C58" s="64"/>
      <c r="D58" s="65"/>
      <c r="E58" s="64"/>
      <c r="F58" s="65"/>
      <c r="G58" s="109">
        <f>LEN(Tabla1[[#This Row],[Secuencia 5'' - 3'']])</f>
        <v>0</v>
      </c>
      <c r="H58" s="64"/>
      <c r="I58" s="64"/>
      <c r="J58" s="108" t="str">
        <f>IF(Tabla1[[#This Row],[Secuencia 5'' - 3'']]&lt;&gt;"",IF(Tabla1[[#This Row],[Escala]]&lt;&gt;"",IF(Tabla1[[#This Row],[Purificacion]]&lt;&gt;"",(O58+Q58+S58+U58*V58),""),""),"")</f>
        <v/>
      </c>
      <c r="L58" t="str">
        <f t="shared" si="0"/>
        <v>TODOS_3</v>
      </c>
      <c r="M58" s="3">
        <f t="shared" si="1"/>
        <v>1</v>
      </c>
      <c r="N58">
        <f>_xlfn.IFNA(VLOOKUP(Tabla1[[#This Row],[Escala]],Listas!E$4:F$10,2,FALSE),0)</f>
        <v>0</v>
      </c>
      <c r="O58">
        <f>(Tabla1[[#This Row],[Largo]]-U58)*_xlfn.IFNA(VLOOKUP(Tabla1[[#This Row],[Escala]],Listas!E$4:F$10,2,FALSE),0)</f>
        <v>0</v>
      </c>
      <c r="P58"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58">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58"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58" s="11">
        <f xml:space="preserve">
IF(AND(E58=Listas!A$4, F58=Listas!C$4,H58=Listas!N$4), Listas!E$12,
IF(AND(E58=Listas!A$4, F58=Listas!C$6,H58=Listas!N$4), Listas!E$13,
IF(AND(E58=Listas!A$4, F58=Listas!C$7,H58=Listas!N$4), Listas!E$14,
IF(AND(E58=Listas!A$4, F58=Listas!C$9,H58=Listas!N$4), Listas!E$15,
IF(AND(E58=Listas!A$5, F58=Listas!C$4,H58=Listas!N$4), Listas!E$16,
IF(AND(E58=Listas!A$5, F58=Listas!C$7,H58=Listas!N$4), Listas!E$17,
IF(AND(E58=Listas!A$5, F58=Listas!C$9,H58=Listas!N$4), Listas!E$18,
IF(AND(E58=Listas!A$6, F58=Listas!C$5,H58=Listas!N$4), Listas!E$19,
IF(AND(E58=Listas!A$6, F58=Listas!C$9,H58=Listas!N$4), Listas!E$20,
IF(AND(E58=Listas!A$7, F58=Listas!C$5,H58=Listas!N$4), Listas!E$21,
IF(AND(E58=Listas!A$7, F58=Listas!C$9,H58=Listas!N$4), Listas!E$22,
IF(AND(E58=Listas!A$8, F58=Listas!C$5,H58=Listas!N$4), Listas!E$23,
IF(AND(E58=Listas!A$8, F58=Listas!C$9,H58=Listas!N$4), Listas!E$24,
IF(AND(E58=Listas!A$4, F58=Listas!C$4,H58=Listas!N$3), Listas!F$12,
IF(AND(E58=Listas!A$4, F58=Listas!C$6,H58=Listas!N$3), Listas!F$13,
IF(AND(E58=Listas!A$4, F58=Listas!C$7,H58=Listas!N$3), Listas!F$14,
IF(AND(E58=Listas!A$4, F58=Listas!C$9,H58=Listas!N$3), Listas!F$15,
IF(AND(E58=Listas!A$5, F58=Listas!C$4,H58=Listas!N$3), Listas!F$16,
IF(AND(E58=Listas!A$5, F58=Listas!C$7,H58=Listas!N$3), Listas!F$17,
IF(AND(E58=Listas!A$5, F58=Listas!C$9,H58=Listas!N$3), Listas!F$18,
IF(AND(E58=Listas!A$6, F58=Listas!C$5,H58=Listas!N$3), Listas!F$19,
IF(AND(E58=Listas!A$6, F58=Listas!C$9,H58=Listas!N$3), Listas!F$20,
IF(AND(E58=Listas!A$7, F58=Listas!C$5,H58=Listas!N$3), Listas!F$21,
IF(AND(E58=Listas!A$7, F58=Listas!C$9,H58=Listas!N$3), Listas!F$22,
IF(AND(E58=Listas!A$8, F58=Listas!C$5,H58=Listas!N$3), Listas!F$23,
IF(AND(E58=Listas!A$8, F58=Listas!C$9,H58=Listas!N$3), Listas!F$24,
IF(AND(E58="", F58=Listas!C$8,H58=Listas!N$4), Listas!E$25,
IF(AND(E58="", F58=Listas!C$8,H58=Listas!N$3), Listas!F$25,
0))))))))))))))))))))))))))))</f>
        <v>0</v>
      </c>
      <c r="T58">
        <f t="shared" si="2"/>
        <v>0</v>
      </c>
      <c r="U58">
        <f>IF(LEN(Tabla1[[#This Row],[Secuencia 5'' - 3'']])-LEN(SUBSTITUTE(UPPER(Tabla1[[#This Row],[Secuencia 5'' - 3'']]),"I",""))&gt;0, LEN(Tabla1[[#This Row],[Secuencia 5'' - 3'']])-LEN(SUBSTITUTE(UPPER(Tabla1[[#This Row],[Secuencia 5'' - 3'']]),"I","")),0)</f>
        <v>0</v>
      </c>
      <c r="V58">
        <f>IF(U58&gt;0,VLOOKUP(Tabla1[[#This Row],[Escala]],Listas!J$12:K$18,2,FALSE),0)</f>
        <v>0</v>
      </c>
      <c r="W58" t="str">
        <f>IF(U58&gt;0,VLOOKUP(Tabla1[[#This Row],[Escala]],Listas!J$12:L$18,3,FALSE),"")</f>
        <v/>
      </c>
    </row>
    <row r="59" spans="1:23" ht="12.75">
      <c r="A59" s="62">
        <v>39</v>
      </c>
      <c r="B59" s="63" t="s">
        <v>9</v>
      </c>
      <c r="C59" s="64"/>
      <c r="D59" s="65"/>
      <c r="E59" s="64"/>
      <c r="F59" s="65"/>
      <c r="G59" s="109">
        <f>LEN(Tabla1[[#This Row],[Secuencia 5'' - 3'']])</f>
        <v>0</v>
      </c>
      <c r="H59" s="64"/>
      <c r="I59" s="64"/>
      <c r="J59" s="108" t="str">
        <f>IF(Tabla1[[#This Row],[Secuencia 5'' - 3'']]&lt;&gt;"",IF(Tabla1[[#This Row],[Escala]]&lt;&gt;"",IF(Tabla1[[#This Row],[Purificacion]]&lt;&gt;"",(O59+Q59+S59+U59*V59),""),""),"")</f>
        <v/>
      </c>
      <c r="L59" t="str">
        <f t="shared" si="0"/>
        <v>TODOS_3</v>
      </c>
      <c r="M59" s="3">
        <f t="shared" si="1"/>
        <v>1</v>
      </c>
      <c r="N59">
        <f>_xlfn.IFNA(VLOOKUP(Tabla1[[#This Row],[Escala]],Listas!E$4:F$10,2,FALSE),0)</f>
        <v>0</v>
      </c>
      <c r="O59">
        <f>(Tabla1[[#This Row],[Largo]]-U59)*_xlfn.IFNA(VLOOKUP(Tabla1[[#This Row],[Escala]],Listas!E$4:F$10,2,FALSE),0)</f>
        <v>0</v>
      </c>
      <c r="P59"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59">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59"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59" s="11">
        <f xml:space="preserve">
IF(AND(E59=Listas!A$4, F59=Listas!C$4,H59=Listas!N$4), Listas!E$12,
IF(AND(E59=Listas!A$4, F59=Listas!C$6,H59=Listas!N$4), Listas!E$13,
IF(AND(E59=Listas!A$4, F59=Listas!C$7,H59=Listas!N$4), Listas!E$14,
IF(AND(E59=Listas!A$4, F59=Listas!C$9,H59=Listas!N$4), Listas!E$15,
IF(AND(E59=Listas!A$5, F59=Listas!C$4,H59=Listas!N$4), Listas!E$16,
IF(AND(E59=Listas!A$5, F59=Listas!C$7,H59=Listas!N$4), Listas!E$17,
IF(AND(E59=Listas!A$5, F59=Listas!C$9,H59=Listas!N$4), Listas!E$18,
IF(AND(E59=Listas!A$6, F59=Listas!C$5,H59=Listas!N$4), Listas!E$19,
IF(AND(E59=Listas!A$6, F59=Listas!C$9,H59=Listas!N$4), Listas!E$20,
IF(AND(E59=Listas!A$7, F59=Listas!C$5,H59=Listas!N$4), Listas!E$21,
IF(AND(E59=Listas!A$7, F59=Listas!C$9,H59=Listas!N$4), Listas!E$22,
IF(AND(E59=Listas!A$8, F59=Listas!C$5,H59=Listas!N$4), Listas!E$23,
IF(AND(E59=Listas!A$8, F59=Listas!C$9,H59=Listas!N$4), Listas!E$24,
IF(AND(E59=Listas!A$4, F59=Listas!C$4,H59=Listas!N$3), Listas!F$12,
IF(AND(E59=Listas!A$4, F59=Listas!C$6,H59=Listas!N$3), Listas!F$13,
IF(AND(E59=Listas!A$4, F59=Listas!C$7,H59=Listas!N$3), Listas!F$14,
IF(AND(E59=Listas!A$4, F59=Listas!C$9,H59=Listas!N$3), Listas!F$15,
IF(AND(E59=Listas!A$5, F59=Listas!C$4,H59=Listas!N$3), Listas!F$16,
IF(AND(E59=Listas!A$5, F59=Listas!C$7,H59=Listas!N$3), Listas!F$17,
IF(AND(E59=Listas!A$5, F59=Listas!C$9,H59=Listas!N$3), Listas!F$18,
IF(AND(E59=Listas!A$6, F59=Listas!C$5,H59=Listas!N$3), Listas!F$19,
IF(AND(E59=Listas!A$6, F59=Listas!C$9,H59=Listas!N$3), Listas!F$20,
IF(AND(E59=Listas!A$7, F59=Listas!C$5,H59=Listas!N$3), Listas!F$21,
IF(AND(E59=Listas!A$7, F59=Listas!C$9,H59=Listas!N$3), Listas!F$22,
IF(AND(E59=Listas!A$8, F59=Listas!C$5,H59=Listas!N$3), Listas!F$23,
IF(AND(E59=Listas!A$8, F59=Listas!C$9,H59=Listas!N$3), Listas!F$24,
IF(AND(E59="", F59=Listas!C$8,H59=Listas!N$4), Listas!E$25,
IF(AND(E59="", F59=Listas!C$8,H59=Listas!N$3), Listas!F$25,
0))))))))))))))))))))))))))))</f>
        <v>0</v>
      </c>
      <c r="T59">
        <f t="shared" si="2"/>
        <v>0</v>
      </c>
      <c r="U59">
        <f>IF(LEN(Tabla1[[#This Row],[Secuencia 5'' - 3'']])-LEN(SUBSTITUTE(UPPER(Tabla1[[#This Row],[Secuencia 5'' - 3'']]),"I",""))&gt;0, LEN(Tabla1[[#This Row],[Secuencia 5'' - 3'']])-LEN(SUBSTITUTE(UPPER(Tabla1[[#This Row],[Secuencia 5'' - 3'']]),"I","")),0)</f>
        <v>0</v>
      </c>
      <c r="V59">
        <f>IF(U59&gt;0,VLOOKUP(Tabla1[[#This Row],[Escala]],Listas!J$12:K$18,2,FALSE),0)</f>
        <v>0</v>
      </c>
      <c r="W59" t="str">
        <f>IF(U59&gt;0,VLOOKUP(Tabla1[[#This Row],[Escala]],Listas!J$12:L$18,3,FALSE),"")</f>
        <v/>
      </c>
    </row>
    <row r="60" spans="1:23" ht="12.75">
      <c r="A60" s="62">
        <v>40</v>
      </c>
      <c r="B60" s="63" t="s">
        <v>9</v>
      </c>
      <c r="C60" s="64"/>
      <c r="D60" s="65"/>
      <c r="E60" s="64"/>
      <c r="F60" s="65"/>
      <c r="G60" s="109">
        <f>LEN(Tabla1[[#This Row],[Secuencia 5'' - 3'']])</f>
        <v>0</v>
      </c>
      <c r="H60" s="64"/>
      <c r="I60" s="64"/>
      <c r="J60" s="108" t="str">
        <f>IF(Tabla1[[#This Row],[Secuencia 5'' - 3'']]&lt;&gt;"",IF(Tabla1[[#This Row],[Escala]]&lt;&gt;"",IF(Tabla1[[#This Row],[Purificacion]]&lt;&gt;"",(O60+Q60+S60+U60*V60),""),""),"")</f>
        <v/>
      </c>
      <c r="L60" t="str">
        <f t="shared" si="0"/>
        <v>TODOS_3</v>
      </c>
      <c r="M60" s="3">
        <f t="shared" si="1"/>
        <v>1</v>
      </c>
      <c r="N60">
        <f>_xlfn.IFNA(VLOOKUP(Tabla1[[#This Row],[Escala]],Listas!E$4:F$10,2,FALSE),0)</f>
        <v>0</v>
      </c>
      <c r="O60">
        <f>(Tabla1[[#This Row],[Largo]]-U60)*_xlfn.IFNA(VLOOKUP(Tabla1[[#This Row],[Escala]],Listas!E$4:F$10,2,FALSE),0)</f>
        <v>0</v>
      </c>
      <c r="P60"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60">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60"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60" s="11">
        <f xml:space="preserve">
IF(AND(E60=Listas!A$4, F60=Listas!C$4,H60=Listas!N$4), Listas!E$12,
IF(AND(E60=Listas!A$4, F60=Listas!C$6,H60=Listas!N$4), Listas!E$13,
IF(AND(E60=Listas!A$4, F60=Listas!C$7,H60=Listas!N$4), Listas!E$14,
IF(AND(E60=Listas!A$4, F60=Listas!C$9,H60=Listas!N$4), Listas!E$15,
IF(AND(E60=Listas!A$5, F60=Listas!C$4,H60=Listas!N$4), Listas!E$16,
IF(AND(E60=Listas!A$5, F60=Listas!C$7,H60=Listas!N$4), Listas!E$17,
IF(AND(E60=Listas!A$5, F60=Listas!C$9,H60=Listas!N$4), Listas!E$18,
IF(AND(E60=Listas!A$6, F60=Listas!C$5,H60=Listas!N$4), Listas!E$19,
IF(AND(E60=Listas!A$6, F60=Listas!C$9,H60=Listas!N$4), Listas!E$20,
IF(AND(E60=Listas!A$7, F60=Listas!C$5,H60=Listas!N$4), Listas!E$21,
IF(AND(E60=Listas!A$7, F60=Listas!C$9,H60=Listas!N$4), Listas!E$22,
IF(AND(E60=Listas!A$8, F60=Listas!C$5,H60=Listas!N$4), Listas!E$23,
IF(AND(E60=Listas!A$8, F60=Listas!C$9,H60=Listas!N$4), Listas!E$24,
IF(AND(E60=Listas!A$4, F60=Listas!C$4,H60=Listas!N$3), Listas!F$12,
IF(AND(E60=Listas!A$4, F60=Listas!C$6,H60=Listas!N$3), Listas!F$13,
IF(AND(E60=Listas!A$4, F60=Listas!C$7,H60=Listas!N$3), Listas!F$14,
IF(AND(E60=Listas!A$4, F60=Listas!C$9,H60=Listas!N$3), Listas!F$15,
IF(AND(E60=Listas!A$5, F60=Listas!C$4,H60=Listas!N$3), Listas!F$16,
IF(AND(E60=Listas!A$5, F60=Listas!C$7,H60=Listas!N$3), Listas!F$17,
IF(AND(E60=Listas!A$5, F60=Listas!C$9,H60=Listas!N$3), Listas!F$18,
IF(AND(E60=Listas!A$6, F60=Listas!C$5,H60=Listas!N$3), Listas!F$19,
IF(AND(E60=Listas!A$6, F60=Listas!C$9,H60=Listas!N$3), Listas!F$20,
IF(AND(E60=Listas!A$7, F60=Listas!C$5,H60=Listas!N$3), Listas!F$21,
IF(AND(E60=Listas!A$7, F60=Listas!C$9,H60=Listas!N$3), Listas!F$22,
IF(AND(E60=Listas!A$8, F60=Listas!C$5,H60=Listas!N$3), Listas!F$23,
IF(AND(E60=Listas!A$8, F60=Listas!C$9,H60=Listas!N$3), Listas!F$24,
IF(AND(E60="", F60=Listas!C$8,H60=Listas!N$4), Listas!E$25,
IF(AND(E60="", F60=Listas!C$8,H60=Listas!N$3), Listas!F$25,
0))))))))))))))))))))))))))))</f>
        <v>0</v>
      </c>
      <c r="T60">
        <f t="shared" si="2"/>
        <v>0</v>
      </c>
      <c r="U60">
        <f>IF(LEN(Tabla1[[#This Row],[Secuencia 5'' - 3'']])-LEN(SUBSTITUTE(UPPER(Tabla1[[#This Row],[Secuencia 5'' - 3'']]),"I",""))&gt;0, LEN(Tabla1[[#This Row],[Secuencia 5'' - 3'']])-LEN(SUBSTITUTE(UPPER(Tabla1[[#This Row],[Secuencia 5'' - 3'']]),"I","")),0)</f>
        <v>0</v>
      </c>
      <c r="V60">
        <f>IF(U60&gt;0,VLOOKUP(Tabla1[[#This Row],[Escala]],Listas!J$12:K$18,2,FALSE),0)</f>
        <v>0</v>
      </c>
      <c r="W60" t="str">
        <f>IF(U60&gt;0,VLOOKUP(Tabla1[[#This Row],[Escala]],Listas!J$12:L$18,3,FALSE),"")</f>
        <v/>
      </c>
    </row>
    <row r="61" spans="1:23" ht="12.75">
      <c r="A61" s="62">
        <v>41</v>
      </c>
      <c r="B61" s="63" t="s">
        <v>9</v>
      </c>
      <c r="C61" s="64"/>
      <c r="D61" s="65"/>
      <c r="E61" s="64"/>
      <c r="F61" s="65"/>
      <c r="G61" s="109">
        <f>LEN(Tabla1[[#This Row],[Secuencia 5'' - 3'']])</f>
        <v>0</v>
      </c>
      <c r="H61" s="64"/>
      <c r="I61" s="64"/>
      <c r="J61" s="108" t="str">
        <f>IF(Tabla1[[#This Row],[Secuencia 5'' - 3'']]&lt;&gt;"",IF(Tabla1[[#This Row],[Escala]]&lt;&gt;"",IF(Tabla1[[#This Row],[Purificacion]]&lt;&gt;"",(O61+Q61+S61+U61*V61),""),""),"")</f>
        <v/>
      </c>
      <c r="L61" t="str">
        <f t="shared" si="0"/>
        <v>TODOS_3</v>
      </c>
      <c r="M61" s="3">
        <f t="shared" si="1"/>
        <v>1</v>
      </c>
      <c r="N61">
        <f>_xlfn.IFNA(VLOOKUP(Tabla1[[#This Row],[Escala]],Listas!E$4:F$10,2,FALSE),0)</f>
        <v>0</v>
      </c>
      <c r="O61">
        <f>(Tabla1[[#This Row],[Largo]]-U61)*_xlfn.IFNA(VLOOKUP(Tabla1[[#This Row],[Escala]],Listas!E$4:F$10,2,FALSE),0)</f>
        <v>0</v>
      </c>
      <c r="P61"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61">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61"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61" s="11">
        <f xml:space="preserve">
IF(AND(E61=Listas!A$4, F61=Listas!C$4,H61=Listas!N$4), Listas!E$12,
IF(AND(E61=Listas!A$4, F61=Listas!C$6,H61=Listas!N$4), Listas!E$13,
IF(AND(E61=Listas!A$4, F61=Listas!C$7,H61=Listas!N$4), Listas!E$14,
IF(AND(E61=Listas!A$4, F61=Listas!C$9,H61=Listas!N$4), Listas!E$15,
IF(AND(E61=Listas!A$5, F61=Listas!C$4,H61=Listas!N$4), Listas!E$16,
IF(AND(E61=Listas!A$5, F61=Listas!C$7,H61=Listas!N$4), Listas!E$17,
IF(AND(E61=Listas!A$5, F61=Listas!C$9,H61=Listas!N$4), Listas!E$18,
IF(AND(E61=Listas!A$6, F61=Listas!C$5,H61=Listas!N$4), Listas!E$19,
IF(AND(E61=Listas!A$6, F61=Listas!C$9,H61=Listas!N$4), Listas!E$20,
IF(AND(E61=Listas!A$7, F61=Listas!C$5,H61=Listas!N$4), Listas!E$21,
IF(AND(E61=Listas!A$7, F61=Listas!C$9,H61=Listas!N$4), Listas!E$22,
IF(AND(E61=Listas!A$8, F61=Listas!C$5,H61=Listas!N$4), Listas!E$23,
IF(AND(E61=Listas!A$8, F61=Listas!C$9,H61=Listas!N$4), Listas!E$24,
IF(AND(E61=Listas!A$4, F61=Listas!C$4,H61=Listas!N$3), Listas!F$12,
IF(AND(E61=Listas!A$4, F61=Listas!C$6,H61=Listas!N$3), Listas!F$13,
IF(AND(E61=Listas!A$4, F61=Listas!C$7,H61=Listas!N$3), Listas!F$14,
IF(AND(E61=Listas!A$4, F61=Listas!C$9,H61=Listas!N$3), Listas!F$15,
IF(AND(E61=Listas!A$5, F61=Listas!C$4,H61=Listas!N$3), Listas!F$16,
IF(AND(E61=Listas!A$5, F61=Listas!C$7,H61=Listas!N$3), Listas!F$17,
IF(AND(E61=Listas!A$5, F61=Listas!C$9,H61=Listas!N$3), Listas!F$18,
IF(AND(E61=Listas!A$6, F61=Listas!C$5,H61=Listas!N$3), Listas!F$19,
IF(AND(E61=Listas!A$6, F61=Listas!C$9,H61=Listas!N$3), Listas!F$20,
IF(AND(E61=Listas!A$7, F61=Listas!C$5,H61=Listas!N$3), Listas!F$21,
IF(AND(E61=Listas!A$7, F61=Listas!C$9,H61=Listas!N$3), Listas!F$22,
IF(AND(E61=Listas!A$8, F61=Listas!C$5,H61=Listas!N$3), Listas!F$23,
IF(AND(E61=Listas!A$8, F61=Listas!C$9,H61=Listas!N$3), Listas!F$24,
IF(AND(E61="", F61=Listas!C$8,H61=Listas!N$4), Listas!E$25,
IF(AND(E61="", F61=Listas!C$8,H61=Listas!N$3), Listas!F$25,
0))))))))))))))))))))))))))))</f>
        <v>0</v>
      </c>
      <c r="T61">
        <f t="shared" si="2"/>
        <v>0</v>
      </c>
      <c r="U61">
        <f>IF(LEN(Tabla1[[#This Row],[Secuencia 5'' - 3'']])-LEN(SUBSTITUTE(UPPER(Tabla1[[#This Row],[Secuencia 5'' - 3'']]),"I",""))&gt;0, LEN(Tabla1[[#This Row],[Secuencia 5'' - 3'']])-LEN(SUBSTITUTE(UPPER(Tabla1[[#This Row],[Secuencia 5'' - 3'']]),"I","")),0)</f>
        <v>0</v>
      </c>
      <c r="V61">
        <f>IF(U61&gt;0,VLOOKUP(Tabla1[[#This Row],[Escala]],Listas!J$12:K$18,2,FALSE),0)</f>
        <v>0</v>
      </c>
      <c r="W61" t="str">
        <f>IF(U61&gt;0,VLOOKUP(Tabla1[[#This Row],[Escala]],Listas!J$12:L$18,3,FALSE),"")</f>
        <v/>
      </c>
    </row>
    <row r="62" spans="1:23" ht="12.75">
      <c r="A62" s="62">
        <v>42</v>
      </c>
      <c r="B62" s="63" t="s">
        <v>9</v>
      </c>
      <c r="C62" s="64"/>
      <c r="D62" s="65"/>
      <c r="E62" s="64"/>
      <c r="F62" s="65"/>
      <c r="G62" s="109">
        <f>LEN(Tabla1[[#This Row],[Secuencia 5'' - 3'']])</f>
        <v>0</v>
      </c>
      <c r="H62" s="64"/>
      <c r="I62" s="64"/>
      <c r="J62" s="108" t="str">
        <f>IF(Tabla1[[#This Row],[Secuencia 5'' - 3'']]&lt;&gt;"",IF(Tabla1[[#This Row],[Escala]]&lt;&gt;"",IF(Tabla1[[#This Row],[Purificacion]]&lt;&gt;"",(O62+Q62+S62+U62*V62),""),""),"")</f>
        <v/>
      </c>
      <c r="L62" t="str">
        <f t="shared" si="0"/>
        <v>TODOS_3</v>
      </c>
      <c r="M62" s="3">
        <f t="shared" si="1"/>
        <v>1</v>
      </c>
      <c r="N62">
        <f>_xlfn.IFNA(VLOOKUP(Tabla1[[#This Row],[Escala]],Listas!E$4:F$10,2,FALSE),0)</f>
        <v>0</v>
      </c>
      <c r="O62">
        <f>(Tabla1[[#This Row],[Largo]]-U62)*_xlfn.IFNA(VLOOKUP(Tabla1[[#This Row],[Escala]],Listas!E$4:F$10,2,FALSE),0)</f>
        <v>0</v>
      </c>
      <c r="P62"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62">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62"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62" s="11">
        <f xml:space="preserve">
IF(AND(E62=Listas!A$4, F62=Listas!C$4,H62=Listas!N$4), Listas!E$12,
IF(AND(E62=Listas!A$4, F62=Listas!C$6,H62=Listas!N$4), Listas!E$13,
IF(AND(E62=Listas!A$4, F62=Listas!C$7,H62=Listas!N$4), Listas!E$14,
IF(AND(E62=Listas!A$4, F62=Listas!C$9,H62=Listas!N$4), Listas!E$15,
IF(AND(E62=Listas!A$5, F62=Listas!C$4,H62=Listas!N$4), Listas!E$16,
IF(AND(E62=Listas!A$5, F62=Listas!C$7,H62=Listas!N$4), Listas!E$17,
IF(AND(E62=Listas!A$5, F62=Listas!C$9,H62=Listas!N$4), Listas!E$18,
IF(AND(E62=Listas!A$6, F62=Listas!C$5,H62=Listas!N$4), Listas!E$19,
IF(AND(E62=Listas!A$6, F62=Listas!C$9,H62=Listas!N$4), Listas!E$20,
IF(AND(E62=Listas!A$7, F62=Listas!C$5,H62=Listas!N$4), Listas!E$21,
IF(AND(E62=Listas!A$7, F62=Listas!C$9,H62=Listas!N$4), Listas!E$22,
IF(AND(E62=Listas!A$8, F62=Listas!C$5,H62=Listas!N$4), Listas!E$23,
IF(AND(E62=Listas!A$8, F62=Listas!C$9,H62=Listas!N$4), Listas!E$24,
IF(AND(E62=Listas!A$4, F62=Listas!C$4,H62=Listas!N$3), Listas!F$12,
IF(AND(E62=Listas!A$4, F62=Listas!C$6,H62=Listas!N$3), Listas!F$13,
IF(AND(E62=Listas!A$4, F62=Listas!C$7,H62=Listas!N$3), Listas!F$14,
IF(AND(E62=Listas!A$4, F62=Listas!C$9,H62=Listas!N$3), Listas!F$15,
IF(AND(E62=Listas!A$5, F62=Listas!C$4,H62=Listas!N$3), Listas!F$16,
IF(AND(E62=Listas!A$5, F62=Listas!C$7,H62=Listas!N$3), Listas!F$17,
IF(AND(E62=Listas!A$5, F62=Listas!C$9,H62=Listas!N$3), Listas!F$18,
IF(AND(E62=Listas!A$6, F62=Listas!C$5,H62=Listas!N$3), Listas!F$19,
IF(AND(E62=Listas!A$6, F62=Listas!C$9,H62=Listas!N$3), Listas!F$20,
IF(AND(E62=Listas!A$7, F62=Listas!C$5,H62=Listas!N$3), Listas!F$21,
IF(AND(E62=Listas!A$7, F62=Listas!C$9,H62=Listas!N$3), Listas!F$22,
IF(AND(E62=Listas!A$8, F62=Listas!C$5,H62=Listas!N$3), Listas!F$23,
IF(AND(E62=Listas!A$8, F62=Listas!C$9,H62=Listas!N$3), Listas!F$24,
IF(AND(E62="", F62=Listas!C$8,H62=Listas!N$4), Listas!E$25,
IF(AND(E62="", F62=Listas!C$8,H62=Listas!N$3), Listas!F$25,
0))))))))))))))))))))))))))))</f>
        <v>0</v>
      </c>
      <c r="T62">
        <f t="shared" si="2"/>
        <v>0</v>
      </c>
      <c r="U62">
        <f>IF(LEN(Tabla1[[#This Row],[Secuencia 5'' - 3'']])-LEN(SUBSTITUTE(UPPER(Tabla1[[#This Row],[Secuencia 5'' - 3'']]),"I",""))&gt;0, LEN(Tabla1[[#This Row],[Secuencia 5'' - 3'']])-LEN(SUBSTITUTE(UPPER(Tabla1[[#This Row],[Secuencia 5'' - 3'']]),"I","")),0)</f>
        <v>0</v>
      </c>
      <c r="V62">
        <f>IF(U62&gt;0,VLOOKUP(Tabla1[[#This Row],[Escala]],Listas!J$12:K$18,2,FALSE),0)</f>
        <v>0</v>
      </c>
      <c r="W62" t="str">
        <f>IF(U62&gt;0,VLOOKUP(Tabla1[[#This Row],[Escala]],Listas!J$12:L$18,3,FALSE),"")</f>
        <v/>
      </c>
    </row>
    <row r="63" spans="1:23" ht="12.75">
      <c r="A63" s="62">
        <v>43</v>
      </c>
      <c r="B63" s="63" t="s">
        <v>9</v>
      </c>
      <c r="C63" s="64"/>
      <c r="D63" s="65"/>
      <c r="E63" s="64"/>
      <c r="F63" s="65"/>
      <c r="G63" s="109">
        <f>LEN(Tabla1[[#This Row],[Secuencia 5'' - 3'']])</f>
        <v>0</v>
      </c>
      <c r="H63" s="64"/>
      <c r="I63" s="64"/>
      <c r="J63" s="108" t="str">
        <f>IF(Tabla1[[#This Row],[Secuencia 5'' - 3'']]&lt;&gt;"",IF(Tabla1[[#This Row],[Escala]]&lt;&gt;"",IF(Tabla1[[#This Row],[Purificacion]]&lt;&gt;"",(O63+Q63+S63+U63*V63),""),""),"")</f>
        <v/>
      </c>
      <c r="L63" t="str">
        <f t="shared" si="0"/>
        <v>TODOS_3</v>
      </c>
      <c r="M63" s="3">
        <f t="shared" si="1"/>
        <v>1</v>
      </c>
      <c r="N63">
        <f>_xlfn.IFNA(VLOOKUP(Tabla1[[#This Row],[Escala]],Listas!E$4:F$10,2,FALSE),0)</f>
        <v>0</v>
      </c>
      <c r="O63">
        <f>(Tabla1[[#This Row],[Largo]]-U63)*_xlfn.IFNA(VLOOKUP(Tabla1[[#This Row],[Escala]],Listas!E$4:F$10,2,FALSE),0)</f>
        <v>0</v>
      </c>
      <c r="P63"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63">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63"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63" s="11">
        <f xml:space="preserve">
IF(AND(E63=Listas!A$4, F63=Listas!C$4,H63=Listas!N$4), Listas!E$12,
IF(AND(E63=Listas!A$4, F63=Listas!C$6,H63=Listas!N$4), Listas!E$13,
IF(AND(E63=Listas!A$4, F63=Listas!C$7,H63=Listas!N$4), Listas!E$14,
IF(AND(E63=Listas!A$4, F63=Listas!C$9,H63=Listas!N$4), Listas!E$15,
IF(AND(E63=Listas!A$5, F63=Listas!C$4,H63=Listas!N$4), Listas!E$16,
IF(AND(E63=Listas!A$5, F63=Listas!C$7,H63=Listas!N$4), Listas!E$17,
IF(AND(E63=Listas!A$5, F63=Listas!C$9,H63=Listas!N$4), Listas!E$18,
IF(AND(E63=Listas!A$6, F63=Listas!C$5,H63=Listas!N$4), Listas!E$19,
IF(AND(E63=Listas!A$6, F63=Listas!C$9,H63=Listas!N$4), Listas!E$20,
IF(AND(E63=Listas!A$7, F63=Listas!C$5,H63=Listas!N$4), Listas!E$21,
IF(AND(E63=Listas!A$7, F63=Listas!C$9,H63=Listas!N$4), Listas!E$22,
IF(AND(E63=Listas!A$8, F63=Listas!C$5,H63=Listas!N$4), Listas!E$23,
IF(AND(E63=Listas!A$8, F63=Listas!C$9,H63=Listas!N$4), Listas!E$24,
IF(AND(E63=Listas!A$4, F63=Listas!C$4,H63=Listas!N$3), Listas!F$12,
IF(AND(E63=Listas!A$4, F63=Listas!C$6,H63=Listas!N$3), Listas!F$13,
IF(AND(E63=Listas!A$4, F63=Listas!C$7,H63=Listas!N$3), Listas!F$14,
IF(AND(E63=Listas!A$4, F63=Listas!C$9,H63=Listas!N$3), Listas!F$15,
IF(AND(E63=Listas!A$5, F63=Listas!C$4,H63=Listas!N$3), Listas!F$16,
IF(AND(E63=Listas!A$5, F63=Listas!C$7,H63=Listas!N$3), Listas!F$17,
IF(AND(E63=Listas!A$5, F63=Listas!C$9,H63=Listas!N$3), Listas!F$18,
IF(AND(E63=Listas!A$6, F63=Listas!C$5,H63=Listas!N$3), Listas!F$19,
IF(AND(E63=Listas!A$6, F63=Listas!C$9,H63=Listas!N$3), Listas!F$20,
IF(AND(E63=Listas!A$7, F63=Listas!C$5,H63=Listas!N$3), Listas!F$21,
IF(AND(E63=Listas!A$7, F63=Listas!C$9,H63=Listas!N$3), Listas!F$22,
IF(AND(E63=Listas!A$8, F63=Listas!C$5,H63=Listas!N$3), Listas!F$23,
IF(AND(E63=Listas!A$8, F63=Listas!C$9,H63=Listas!N$3), Listas!F$24,
IF(AND(E63="", F63=Listas!C$8,H63=Listas!N$4), Listas!E$25,
IF(AND(E63="", F63=Listas!C$8,H63=Listas!N$3), Listas!F$25,
0))))))))))))))))))))))))))))</f>
        <v>0</v>
      </c>
      <c r="T63">
        <f t="shared" si="2"/>
        <v>0</v>
      </c>
      <c r="U63">
        <f>IF(LEN(Tabla1[[#This Row],[Secuencia 5'' - 3'']])-LEN(SUBSTITUTE(UPPER(Tabla1[[#This Row],[Secuencia 5'' - 3'']]),"I",""))&gt;0, LEN(Tabla1[[#This Row],[Secuencia 5'' - 3'']])-LEN(SUBSTITUTE(UPPER(Tabla1[[#This Row],[Secuencia 5'' - 3'']]),"I","")),0)</f>
        <v>0</v>
      </c>
      <c r="V63">
        <f>IF(U63&gt;0,VLOOKUP(Tabla1[[#This Row],[Escala]],Listas!J$12:K$18,2,FALSE),0)</f>
        <v>0</v>
      </c>
      <c r="W63" t="str">
        <f>IF(U63&gt;0,VLOOKUP(Tabla1[[#This Row],[Escala]],Listas!J$12:L$18,3,FALSE),"")</f>
        <v/>
      </c>
    </row>
    <row r="64" spans="1:23" ht="12.75">
      <c r="A64" s="62">
        <v>44</v>
      </c>
      <c r="B64" s="63" t="s">
        <v>9</v>
      </c>
      <c r="C64" s="64"/>
      <c r="D64" s="65"/>
      <c r="E64" s="64"/>
      <c r="F64" s="65"/>
      <c r="G64" s="109">
        <f>LEN(Tabla1[[#This Row],[Secuencia 5'' - 3'']])</f>
        <v>0</v>
      </c>
      <c r="H64" s="64"/>
      <c r="I64" s="64"/>
      <c r="J64" s="108" t="str">
        <f>IF(Tabla1[[#This Row],[Secuencia 5'' - 3'']]&lt;&gt;"",IF(Tabla1[[#This Row],[Escala]]&lt;&gt;"",IF(Tabla1[[#This Row],[Purificacion]]&lt;&gt;"",(O64+Q64+S64+U64*V64),""),""),"")</f>
        <v/>
      </c>
      <c r="L64" t="str">
        <f t="shared" si="0"/>
        <v>TODOS_3</v>
      </c>
      <c r="M64" s="3">
        <f t="shared" si="1"/>
        <v>1</v>
      </c>
      <c r="N64">
        <f>_xlfn.IFNA(VLOOKUP(Tabla1[[#This Row],[Escala]],Listas!E$4:F$10,2,FALSE),0)</f>
        <v>0</v>
      </c>
      <c r="O64">
        <f>(Tabla1[[#This Row],[Largo]]-U64)*_xlfn.IFNA(VLOOKUP(Tabla1[[#This Row],[Escala]],Listas!E$4:F$10,2,FALSE),0)</f>
        <v>0</v>
      </c>
      <c r="P64"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64">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64"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64" s="11">
        <f xml:space="preserve">
IF(AND(E64=Listas!A$4, F64=Listas!C$4,H64=Listas!N$4), Listas!E$12,
IF(AND(E64=Listas!A$4, F64=Listas!C$6,H64=Listas!N$4), Listas!E$13,
IF(AND(E64=Listas!A$4, F64=Listas!C$7,H64=Listas!N$4), Listas!E$14,
IF(AND(E64=Listas!A$4, F64=Listas!C$9,H64=Listas!N$4), Listas!E$15,
IF(AND(E64=Listas!A$5, F64=Listas!C$4,H64=Listas!N$4), Listas!E$16,
IF(AND(E64=Listas!A$5, F64=Listas!C$7,H64=Listas!N$4), Listas!E$17,
IF(AND(E64=Listas!A$5, F64=Listas!C$9,H64=Listas!N$4), Listas!E$18,
IF(AND(E64=Listas!A$6, F64=Listas!C$5,H64=Listas!N$4), Listas!E$19,
IF(AND(E64=Listas!A$6, F64=Listas!C$9,H64=Listas!N$4), Listas!E$20,
IF(AND(E64=Listas!A$7, F64=Listas!C$5,H64=Listas!N$4), Listas!E$21,
IF(AND(E64=Listas!A$7, F64=Listas!C$9,H64=Listas!N$4), Listas!E$22,
IF(AND(E64=Listas!A$8, F64=Listas!C$5,H64=Listas!N$4), Listas!E$23,
IF(AND(E64=Listas!A$8, F64=Listas!C$9,H64=Listas!N$4), Listas!E$24,
IF(AND(E64=Listas!A$4, F64=Listas!C$4,H64=Listas!N$3), Listas!F$12,
IF(AND(E64=Listas!A$4, F64=Listas!C$6,H64=Listas!N$3), Listas!F$13,
IF(AND(E64=Listas!A$4, F64=Listas!C$7,H64=Listas!N$3), Listas!F$14,
IF(AND(E64=Listas!A$4, F64=Listas!C$9,H64=Listas!N$3), Listas!F$15,
IF(AND(E64=Listas!A$5, F64=Listas!C$4,H64=Listas!N$3), Listas!F$16,
IF(AND(E64=Listas!A$5, F64=Listas!C$7,H64=Listas!N$3), Listas!F$17,
IF(AND(E64=Listas!A$5, F64=Listas!C$9,H64=Listas!N$3), Listas!F$18,
IF(AND(E64=Listas!A$6, F64=Listas!C$5,H64=Listas!N$3), Listas!F$19,
IF(AND(E64=Listas!A$6, F64=Listas!C$9,H64=Listas!N$3), Listas!F$20,
IF(AND(E64=Listas!A$7, F64=Listas!C$5,H64=Listas!N$3), Listas!F$21,
IF(AND(E64=Listas!A$7, F64=Listas!C$9,H64=Listas!N$3), Listas!F$22,
IF(AND(E64=Listas!A$8, F64=Listas!C$5,H64=Listas!N$3), Listas!F$23,
IF(AND(E64=Listas!A$8, F64=Listas!C$9,H64=Listas!N$3), Listas!F$24,
IF(AND(E64="", F64=Listas!C$8,H64=Listas!N$4), Listas!E$25,
IF(AND(E64="", F64=Listas!C$8,H64=Listas!N$3), Listas!F$25,
0))))))))))))))))))))))))))))</f>
        <v>0</v>
      </c>
      <c r="T64">
        <f t="shared" si="2"/>
        <v>0</v>
      </c>
      <c r="U64">
        <f>IF(LEN(Tabla1[[#This Row],[Secuencia 5'' - 3'']])-LEN(SUBSTITUTE(UPPER(Tabla1[[#This Row],[Secuencia 5'' - 3'']]),"I",""))&gt;0, LEN(Tabla1[[#This Row],[Secuencia 5'' - 3'']])-LEN(SUBSTITUTE(UPPER(Tabla1[[#This Row],[Secuencia 5'' - 3'']]),"I","")),0)</f>
        <v>0</v>
      </c>
      <c r="V64">
        <f>IF(U64&gt;0,VLOOKUP(Tabla1[[#This Row],[Escala]],Listas!J$12:K$18,2,FALSE),0)</f>
        <v>0</v>
      </c>
      <c r="W64" t="str">
        <f>IF(U64&gt;0,VLOOKUP(Tabla1[[#This Row],[Escala]],Listas!J$12:L$18,3,FALSE),"")</f>
        <v/>
      </c>
    </row>
    <row r="65" spans="1:23" ht="12.75">
      <c r="A65" s="62">
        <v>45</v>
      </c>
      <c r="B65" s="63" t="s">
        <v>9</v>
      </c>
      <c r="C65" s="64"/>
      <c r="D65" s="65"/>
      <c r="E65" s="64"/>
      <c r="F65" s="65"/>
      <c r="G65" s="109">
        <f>LEN(Tabla1[[#This Row],[Secuencia 5'' - 3'']])</f>
        <v>0</v>
      </c>
      <c r="H65" s="64"/>
      <c r="I65" s="64"/>
      <c r="J65" s="108" t="str">
        <f>IF(Tabla1[[#This Row],[Secuencia 5'' - 3'']]&lt;&gt;"",IF(Tabla1[[#This Row],[Escala]]&lt;&gt;"",IF(Tabla1[[#This Row],[Purificacion]]&lt;&gt;"",(O65+Q65+S65+U65*V65),""),""),"")</f>
        <v/>
      </c>
      <c r="L65" t="str">
        <f t="shared" si="0"/>
        <v>TODOS_3</v>
      </c>
      <c r="M65" s="3">
        <f t="shared" si="1"/>
        <v>1</v>
      </c>
      <c r="N65">
        <f>_xlfn.IFNA(VLOOKUP(Tabla1[[#This Row],[Escala]],Listas!E$4:F$10,2,FALSE),0)</f>
        <v>0</v>
      </c>
      <c r="O65">
        <f>(Tabla1[[#This Row],[Largo]]-U65)*_xlfn.IFNA(VLOOKUP(Tabla1[[#This Row],[Escala]],Listas!E$4:F$10,2,FALSE),0)</f>
        <v>0</v>
      </c>
      <c r="P65"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65">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65"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65" s="11">
        <f xml:space="preserve">
IF(AND(E65=Listas!A$4, F65=Listas!C$4,H65=Listas!N$4), Listas!E$12,
IF(AND(E65=Listas!A$4, F65=Listas!C$6,H65=Listas!N$4), Listas!E$13,
IF(AND(E65=Listas!A$4, F65=Listas!C$7,H65=Listas!N$4), Listas!E$14,
IF(AND(E65=Listas!A$4, F65=Listas!C$9,H65=Listas!N$4), Listas!E$15,
IF(AND(E65=Listas!A$5, F65=Listas!C$4,H65=Listas!N$4), Listas!E$16,
IF(AND(E65=Listas!A$5, F65=Listas!C$7,H65=Listas!N$4), Listas!E$17,
IF(AND(E65=Listas!A$5, F65=Listas!C$9,H65=Listas!N$4), Listas!E$18,
IF(AND(E65=Listas!A$6, F65=Listas!C$5,H65=Listas!N$4), Listas!E$19,
IF(AND(E65=Listas!A$6, F65=Listas!C$9,H65=Listas!N$4), Listas!E$20,
IF(AND(E65=Listas!A$7, F65=Listas!C$5,H65=Listas!N$4), Listas!E$21,
IF(AND(E65=Listas!A$7, F65=Listas!C$9,H65=Listas!N$4), Listas!E$22,
IF(AND(E65=Listas!A$8, F65=Listas!C$5,H65=Listas!N$4), Listas!E$23,
IF(AND(E65=Listas!A$8, F65=Listas!C$9,H65=Listas!N$4), Listas!E$24,
IF(AND(E65=Listas!A$4, F65=Listas!C$4,H65=Listas!N$3), Listas!F$12,
IF(AND(E65=Listas!A$4, F65=Listas!C$6,H65=Listas!N$3), Listas!F$13,
IF(AND(E65=Listas!A$4, F65=Listas!C$7,H65=Listas!N$3), Listas!F$14,
IF(AND(E65=Listas!A$4, F65=Listas!C$9,H65=Listas!N$3), Listas!F$15,
IF(AND(E65=Listas!A$5, F65=Listas!C$4,H65=Listas!N$3), Listas!F$16,
IF(AND(E65=Listas!A$5, F65=Listas!C$7,H65=Listas!N$3), Listas!F$17,
IF(AND(E65=Listas!A$5, F65=Listas!C$9,H65=Listas!N$3), Listas!F$18,
IF(AND(E65=Listas!A$6, F65=Listas!C$5,H65=Listas!N$3), Listas!F$19,
IF(AND(E65=Listas!A$6, F65=Listas!C$9,H65=Listas!N$3), Listas!F$20,
IF(AND(E65=Listas!A$7, F65=Listas!C$5,H65=Listas!N$3), Listas!F$21,
IF(AND(E65=Listas!A$7, F65=Listas!C$9,H65=Listas!N$3), Listas!F$22,
IF(AND(E65=Listas!A$8, F65=Listas!C$5,H65=Listas!N$3), Listas!F$23,
IF(AND(E65=Listas!A$8, F65=Listas!C$9,H65=Listas!N$3), Listas!F$24,
IF(AND(E65="", F65=Listas!C$8,H65=Listas!N$4), Listas!E$25,
IF(AND(E65="", F65=Listas!C$8,H65=Listas!N$3), Listas!F$25,
0))))))))))))))))))))))))))))</f>
        <v>0</v>
      </c>
      <c r="T65">
        <f t="shared" si="2"/>
        <v>0</v>
      </c>
      <c r="U65">
        <f>IF(LEN(Tabla1[[#This Row],[Secuencia 5'' - 3'']])-LEN(SUBSTITUTE(UPPER(Tabla1[[#This Row],[Secuencia 5'' - 3'']]),"I",""))&gt;0, LEN(Tabla1[[#This Row],[Secuencia 5'' - 3'']])-LEN(SUBSTITUTE(UPPER(Tabla1[[#This Row],[Secuencia 5'' - 3'']]),"I","")),0)</f>
        <v>0</v>
      </c>
      <c r="V65">
        <f>IF(U65&gt;0,VLOOKUP(Tabla1[[#This Row],[Escala]],Listas!J$12:K$18,2,FALSE),0)</f>
        <v>0</v>
      </c>
      <c r="W65" t="str">
        <f>IF(U65&gt;0,VLOOKUP(Tabla1[[#This Row],[Escala]],Listas!J$12:L$18,3,FALSE),"")</f>
        <v/>
      </c>
    </row>
    <row r="66" spans="1:23" ht="12.75">
      <c r="A66" s="62">
        <v>46</v>
      </c>
      <c r="B66" s="63" t="s">
        <v>9</v>
      </c>
      <c r="C66" s="64"/>
      <c r="D66" s="65"/>
      <c r="E66" s="64"/>
      <c r="F66" s="65"/>
      <c r="G66" s="109">
        <f>LEN(Tabla1[[#This Row],[Secuencia 5'' - 3'']])</f>
        <v>0</v>
      </c>
      <c r="H66" s="64"/>
      <c r="I66" s="64"/>
      <c r="J66" s="108" t="str">
        <f>IF(Tabla1[[#This Row],[Secuencia 5'' - 3'']]&lt;&gt;"",IF(Tabla1[[#This Row],[Escala]]&lt;&gt;"",IF(Tabla1[[#This Row],[Purificacion]]&lt;&gt;"",(O66+Q66+S66+U66*V66),""),""),"")</f>
        <v/>
      </c>
      <c r="L66" t="str">
        <f t="shared" si="0"/>
        <v>TODOS_3</v>
      </c>
      <c r="M66" s="3">
        <f t="shared" si="1"/>
        <v>1</v>
      </c>
      <c r="N66">
        <f>_xlfn.IFNA(VLOOKUP(Tabla1[[#This Row],[Escala]],Listas!E$4:F$10,2,FALSE),0)</f>
        <v>0</v>
      </c>
      <c r="O66">
        <f>(Tabla1[[#This Row],[Largo]]-U66)*_xlfn.IFNA(VLOOKUP(Tabla1[[#This Row],[Escala]],Listas!E$4:F$10,2,FALSE),0)</f>
        <v>0</v>
      </c>
      <c r="P66"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66">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66"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66" s="11">
        <f xml:space="preserve">
IF(AND(E66=Listas!A$4, F66=Listas!C$4,H66=Listas!N$4), Listas!E$12,
IF(AND(E66=Listas!A$4, F66=Listas!C$6,H66=Listas!N$4), Listas!E$13,
IF(AND(E66=Listas!A$4, F66=Listas!C$7,H66=Listas!N$4), Listas!E$14,
IF(AND(E66=Listas!A$4, F66=Listas!C$9,H66=Listas!N$4), Listas!E$15,
IF(AND(E66=Listas!A$5, F66=Listas!C$4,H66=Listas!N$4), Listas!E$16,
IF(AND(E66=Listas!A$5, F66=Listas!C$7,H66=Listas!N$4), Listas!E$17,
IF(AND(E66=Listas!A$5, F66=Listas!C$9,H66=Listas!N$4), Listas!E$18,
IF(AND(E66=Listas!A$6, F66=Listas!C$5,H66=Listas!N$4), Listas!E$19,
IF(AND(E66=Listas!A$6, F66=Listas!C$9,H66=Listas!N$4), Listas!E$20,
IF(AND(E66=Listas!A$7, F66=Listas!C$5,H66=Listas!N$4), Listas!E$21,
IF(AND(E66=Listas!A$7, F66=Listas!C$9,H66=Listas!N$4), Listas!E$22,
IF(AND(E66=Listas!A$8, F66=Listas!C$5,H66=Listas!N$4), Listas!E$23,
IF(AND(E66=Listas!A$8, F66=Listas!C$9,H66=Listas!N$4), Listas!E$24,
IF(AND(E66=Listas!A$4, F66=Listas!C$4,H66=Listas!N$3), Listas!F$12,
IF(AND(E66=Listas!A$4, F66=Listas!C$6,H66=Listas!N$3), Listas!F$13,
IF(AND(E66=Listas!A$4, F66=Listas!C$7,H66=Listas!N$3), Listas!F$14,
IF(AND(E66=Listas!A$4, F66=Listas!C$9,H66=Listas!N$3), Listas!F$15,
IF(AND(E66=Listas!A$5, F66=Listas!C$4,H66=Listas!N$3), Listas!F$16,
IF(AND(E66=Listas!A$5, F66=Listas!C$7,H66=Listas!N$3), Listas!F$17,
IF(AND(E66=Listas!A$5, F66=Listas!C$9,H66=Listas!N$3), Listas!F$18,
IF(AND(E66=Listas!A$6, F66=Listas!C$5,H66=Listas!N$3), Listas!F$19,
IF(AND(E66=Listas!A$6, F66=Listas!C$9,H66=Listas!N$3), Listas!F$20,
IF(AND(E66=Listas!A$7, F66=Listas!C$5,H66=Listas!N$3), Listas!F$21,
IF(AND(E66=Listas!A$7, F66=Listas!C$9,H66=Listas!N$3), Listas!F$22,
IF(AND(E66=Listas!A$8, F66=Listas!C$5,H66=Listas!N$3), Listas!F$23,
IF(AND(E66=Listas!A$8, F66=Listas!C$9,H66=Listas!N$3), Listas!F$24,
IF(AND(E66="", F66=Listas!C$8,H66=Listas!N$4), Listas!E$25,
IF(AND(E66="", F66=Listas!C$8,H66=Listas!N$3), Listas!F$25,
0))))))))))))))))))))))))))))</f>
        <v>0</v>
      </c>
      <c r="T66">
        <f t="shared" si="2"/>
        <v>0</v>
      </c>
      <c r="U66">
        <f>IF(LEN(Tabla1[[#This Row],[Secuencia 5'' - 3'']])-LEN(SUBSTITUTE(UPPER(Tabla1[[#This Row],[Secuencia 5'' - 3'']]),"I",""))&gt;0, LEN(Tabla1[[#This Row],[Secuencia 5'' - 3'']])-LEN(SUBSTITUTE(UPPER(Tabla1[[#This Row],[Secuencia 5'' - 3'']]),"I","")),0)</f>
        <v>0</v>
      </c>
      <c r="V66">
        <f>IF(U66&gt;0,VLOOKUP(Tabla1[[#This Row],[Escala]],Listas!J$12:K$18,2,FALSE),0)</f>
        <v>0</v>
      </c>
      <c r="W66" t="str">
        <f>IF(U66&gt;0,VLOOKUP(Tabla1[[#This Row],[Escala]],Listas!J$12:L$18,3,FALSE),"")</f>
        <v/>
      </c>
    </row>
    <row r="67" spans="1:23" ht="12.75">
      <c r="A67" s="62">
        <v>47</v>
      </c>
      <c r="B67" s="63" t="s">
        <v>9</v>
      </c>
      <c r="C67" s="64"/>
      <c r="D67" s="65"/>
      <c r="E67" s="64"/>
      <c r="F67" s="65"/>
      <c r="G67" s="109">
        <f>LEN(Tabla1[[#This Row],[Secuencia 5'' - 3'']])</f>
        <v>0</v>
      </c>
      <c r="H67" s="64"/>
      <c r="I67" s="64"/>
      <c r="J67" s="108" t="str">
        <f>IF(Tabla1[[#This Row],[Secuencia 5'' - 3'']]&lt;&gt;"",IF(Tabla1[[#This Row],[Escala]]&lt;&gt;"",IF(Tabla1[[#This Row],[Purificacion]]&lt;&gt;"",(O67+Q67+S67+U67*V67),""),""),"")</f>
        <v/>
      </c>
      <c r="L67" t="str">
        <f t="shared" si="0"/>
        <v>TODOS_3</v>
      </c>
      <c r="M67" s="3">
        <f t="shared" si="1"/>
        <v>1</v>
      </c>
      <c r="N67">
        <f>_xlfn.IFNA(VLOOKUP(Tabla1[[#This Row],[Escala]],Listas!E$4:F$10,2,FALSE),0)</f>
        <v>0</v>
      </c>
      <c r="O67">
        <f>(Tabla1[[#This Row],[Largo]]-U67)*_xlfn.IFNA(VLOOKUP(Tabla1[[#This Row],[Escala]],Listas!E$4:F$10,2,FALSE),0)</f>
        <v>0</v>
      </c>
      <c r="P67"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67">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67"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67" s="11">
        <f xml:space="preserve">
IF(AND(E67=Listas!A$4, F67=Listas!C$4,H67=Listas!N$4), Listas!E$12,
IF(AND(E67=Listas!A$4, F67=Listas!C$6,H67=Listas!N$4), Listas!E$13,
IF(AND(E67=Listas!A$4, F67=Listas!C$7,H67=Listas!N$4), Listas!E$14,
IF(AND(E67=Listas!A$4, F67=Listas!C$9,H67=Listas!N$4), Listas!E$15,
IF(AND(E67=Listas!A$5, F67=Listas!C$4,H67=Listas!N$4), Listas!E$16,
IF(AND(E67=Listas!A$5, F67=Listas!C$7,H67=Listas!N$4), Listas!E$17,
IF(AND(E67=Listas!A$5, F67=Listas!C$9,H67=Listas!N$4), Listas!E$18,
IF(AND(E67=Listas!A$6, F67=Listas!C$5,H67=Listas!N$4), Listas!E$19,
IF(AND(E67=Listas!A$6, F67=Listas!C$9,H67=Listas!N$4), Listas!E$20,
IF(AND(E67=Listas!A$7, F67=Listas!C$5,H67=Listas!N$4), Listas!E$21,
IF(AND(E67=Listas!A$7, F67=Listas!C$9,H67=Listas!N$4), Listas!E$22,
IF(AND(E67=Listas!A$8, F67=Listas!C$5,H67=Listas!N$4), Listas!E$23,
IF(AND(E67=Listas!A$8, F67=Listas!C$9,H67=Listas!N$4), Listas!E$24,
IF(AND(E67=Listas!A$4, F67=Listas!C$4,H67=Listas!N$3), Listas!F$12,
IF(AND(E67=Listas!A$4, F67=Listas!C$6,H67=Listas!N$3), Listas!F$13,
IF(AND(E67=Listas!A$4, F67=Listas!C$7,H67=Listas!N$3), Listas!F$14,
IF(AND(E67=Listas!A$4, F67=Listas!C$9,H67=Listas!N$3), Listas!F$15,
IF(AND(E67=Listas!A$5, F67=Listas!C$4,H67=Listas!N$3), Listas!F$16,
IF(AND(E67=Listas!A$5, F67=Listas!C$7,H67=Listas!N$3), Listas!F$17,
IF(AND(E67=Listas!A$5, F67=Listas!C$9,H67=Listas!N$3), Listas!F$18,
IF(AND(E67=Listas!A$6, F67=Listas!C$5,H67=Listas!N$3), Listas!F$19,
IF(AND(E67=Listas!A$6, F67=Listas!C$9,H67=Listas!N$3), Listas!F$20,
IF(AND(E67=Listas!A$7, F67=Listas!C$5,H67=Listas!N$3), Listas!F$21,
IF(AND(E67=Listas!A$7, F67=Listas!C$9,H67=Listas!N$3), Listas!F$22,
IF(AND(E67=Listas!A$8, F67=Listas!C$5,H67=Listas!N$3), Listas!F$23,
IF(AND(E67=Listas!A$8, F67=Listas!C$9,H67=Listas!N$3), Listas!F$24,
IF(AND(E67="", F67=Listas!C$8,H67=Listas!N$4), Listas!E$25,
IF(AND(E67="", F67=Listas!C$8,H67=Listas!N$3), Listas!F$25,
0))))))))))))))))))))))))))))</f>
        <v>0</v>
      </c>
      <c r="T67">
        <f t="shared" si="2"/>
        <v>0</v>
      </c>
      <c r="U67">
        <f>IF(LEN(Tabla1[[#This Row],[Secuencia 5'' - 3'']])-LEN(SUBSTITUTE(UPPER(Tabla1[[#This Row],[Secuencia 5'' - 3'']]),"I",""))&gt;0, LEN(Tabla1[[#This Row],[Secuencia 5'' - 3'']])-LEN(SUBSTITUTE(UPPER(Tabla1[[#This Row],[Secuencia 5'' - 3'']]),"I","")),0)</f>
        <v>0</v>
      </c>
      <c r="V67">
        <f>IF(U67&gt;0,VLOOKUP(Tabla1[[#This Row],[Escala]],Listas!J$12:K$18,2,FALSE),0)</f>
        <v>0</v>
      </c>
      <c r="W67" t="str">
        <f>IF(U67&gt;0,VLOOKUP(Tabla1[[#This Row],[Escala]],Listas!J$12:L$18,3,FALSE),"")</f>
        <v/>
      </c>
    </row>
    <row r="68" spans="1:23" ht="12.75">
      <c r="A68" s="62">
        <v>48</v>
      </c>
      <c r="B68" s="63" t="s">
        <v>9</v>
      </c>
      <c r="C68" s="64"/>
      <c r="D68" s="65"/>
      <c r="E68" s="64"/>
      <c r="F68" s="65"/>
      <c r="G68" s="109">
        <f>LEN(Tabla1[[#This Row],[Secuencia 5'' - 3'']])</f>
        <v>0</v>
      </c>
      <c r="H68" s="64"/>
      <c r="I68" s="64"/>
      <c r="J68" s="108" t="str">
        <f>IF(Tabla1[[#This Row],[Secuencia 5'' - 3'']]&lt;&gt;"",IF(Tabla1[[#This Row],[Escala]]&lt;&gt;"",IF(Tabla1[[#This Row],[Purificacion]]&lt;&gt;"",(O68+Q68+S68+U68*V68),""),""),"")</f>
        <v/>
      </c>
      <c r="L68" t="str">
        <f t="shared" si="0"/>
        <v>TODOS_3</v>
      </c>
      <c r="M68" s="3">
        <f t="shared" si="1"/>
        <v>1</v>
      </c>
      <c r="N68">
        <f>_xlfn.IFNA(VLOOKUP(Tabla1[[#This Row],[Escala]],Listas!E$4:F$10,2,FALSE),0)</f>
        <v>0</v>
      </c>
      <c r="O68">
        <f>(Tabla1[[#This Row],[Largo]]-U68)*_xlfn.IFNA(VLOOKUP(Tabla1[[#This Row],[Escala]],Listas!E$4:F$10,2,FALSE),0)</f>
        <v>0</v>
      </c>
      <c r="P68"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68">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68"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68" s="11">
        <f xml:space="preserve">
IF(AND(E68=Listas!A$4, F68=Listas!C$4,H68=Listas!N$4), Listas!E$12,
IF(AND(E68=Listas!A$4, F68=Listas!C$6,H68=Listas!N$4), Listas!E$13,
IF(AND(E68=Listas!A$4, F68=Listas!C$7,H68=Listas!N$4), Listas!E$14,
IF(AND(E68=Listas!A$4, F68=Listas!C$9,H68=Listas!N$4), Listas!E$15,
IF(AND(E68=Listas!A$5, F68=Listas!C$4,H68=Listas!N$4), Listas!E$16,
IF(AND(E68=Listas!A$5, F68=Listas!C$7,H68=Listas!N$4), Listas!E$17,
IF(AND(E68=Listas!A$5, F68=Listas!C$9,H68=Listas!N$4), Listas!E$18,
IF(AND(E68=Listas!A$6, F68=Listas!C$5,H68=Listas!N$4), Listas!E$19,
IF(AND(E68=Listas!A$6, F68=Listas!C$9,H68=Listas!N$4), Listas!E$20,
IF(AND(E68=Listas!A$7, F68=Listas!C$5,H68=Listas!N$4), Listas!E$21,
IF(AND(E68=Listas!A$7, F68=Listas!C$9,H68=Listas!N$4), Listas!E$22,
IF(AND(E68=Listas!A$8, F68=Listas!C$5,H68=Listas!N$4), Listas!E$23,
IF(AND(E68=Listas!A$8, F68=Listas!C$9,H68=Listas!N$4), Listas!E$24,
IF(AND(E68=Listas!A$4, F68=Listas!C$4,H68=Listas!N$3), Listas!F$12,
IF(AND(E68=Listas!A$4, F68=Listas!C$6,H68=Listas!N$3), Listas!F$13,
IF(AND(E68=Listas!A$4, F68=Listas!C$7,H68=Listas!N$3), Listas!F$14,
IF(AND(E68=Listas!A$4, F68=Listas!C$9,H68=Listas!N$3), Listas!F$15,
IF(AND(E68=Listas!A$5, F68=Listas!C$4,H68=Listas!N$3), Listas!F$16,
IF(AND(E68=Listas!A$5, F68=Listas!C$7,H68=Listas!N$3), Listas!F$17,
IF(AND(E68=Listas!A$5, F68=Listas!C$9,H68=Listas!N$3), Listas!F$18,
IF(AND(E68=Listas!A$6, F68=Listas!C$5,H68=Listas!N$3), Listas!F$19,
IF(AND(E68=Listas!A$6, F68=Listas!C$9,H68=Listas!N$3), Listas!F$20,
IF(AND(E68=Listas!A$7, F68=Listas!C$5,H68=Listas!N$3), Listas!F$21,
IF(AND(E68=Listas!A$7, F68=Listas!C$9,H68=Listas!N$3), Listas!F$22,
IF(AND(E68=Listas!A$8, F68=Listas!C$5,H68=Listas!N$3), Listas!F$23,
IF(AND(E68=Listas!A$8, F68=Listas!C$9,H68=Listas!N$3), Listas!F$24,
IF(AND(E68="", F68=Listas!C$8,H68=Listas!N$4), Listas!E$25,
IF(AND(E68="", F68=Listas!C$8,H68=Listas!N$3), Listas!F$25,
0))))))))))))))))))))))))))))</f>
        <v>0</v>
      </c>
      <c r="T68">
        <f t="shared" si="2"/>
        <v>0</v>
      </c>
      <c r="U68">
        <f>IF(LEN(Tabla1[[#This Row],[Secuencia 5'' - 3'']])-LEN(SUBSTITUTE(UPPER(Tabla1[[#This Row],[Secuencia 5'' - 3'']]),"I",""))&gt;0, LEN(Tabla1[[#This Row],[Secuencia 5'' - 3'']])-LEN(SUBSTITUTE(UPPER(Tabla1[[#This Row],[Secuencia 5'' - 3'']]),"I","")),0)</f>
        <v>0</v>
      </c>
      <c r="V68">
        <f>IF(U68&gt;0,VLOOKUP(Tabla1[[#This Row],[Escala]],Listas!J$12:K$18,2,FALSE),0)</f>
        <v>0</v>
      </c>
      <c r="W68" t="str">
        <f>IF(U68&gt;0,VLOOKUP(Tabla1[[#This Row],[Escala]],Listas!J$12:L$18,3,FALSE),"")</f>
        <v/>
      </c>
    </row>
    <row r="69" spans="1:23" ht="12.75">
      <c r="A69" s="62">
        <v>49</v>
      </c>
      <c r="B69" s="63" t="s">
        <v>9</v>
      </c>
      <c r="C69" s="64"/>
      <c r="D69" s="65"/>
      <c r="E69" s="64"/>
      <c r="F69" s="65"/>
      <c r="G69" s="109">
        <f>LEN(Tabla1[[#This Row],[Secuencia 5'' - 3'']])</f>
        <v>0</v>
      </c>
      <c r="H69" s="64"/>
      <c r="I69" s="64"/>
      <c r="J69" s="108" t="str">
        <f>IF(Tabla1[[#This Row],[Secuencia 5'' - 3'']]&lt;&gt;"",IF(Tabla1[[#This Row],[Escala]]&lt;&gt;"",IF(Tabla1[[#This Row],[Purificacion]]&lt;&gt;"",(O69+Q69+S69+U69*V69),""),""),"")</f>
        <v/>
      </c>
      <c r="L69" t="str">
        <f t="shared" si="0"/>
        <v>TODOS_3</v>
      </c>
      <c r="M69" s="3">
        <f t="shared" si="1"/>
        <v>1</v>
      </c>
      <c r="N69">
        <f>_xlfn.IFNA(VLOOKUP(Tabla1[[#This Row],[Escala]],Listas!E$4:F$10,2,FALSE),0)</f>
        <v>0</v>
      </c>
      <c r="O69">
        <f>(Tabla1[[#This Row],[Largo]]-U69)*_xlfn.IFNA(VLOOKUP(Tabla1[[#This Row],[Escala]],Listas!E$4:F$10,2,FALSE),0)</f>
        <v>0</v>
      </c>
      <c r="P69"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69">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69"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69" s="11">
        <f xml:space="preserve">
IF(AND(E69=Listas!A$4, F69=Listas!C$4,H69=Listas!N$4), Listas!E$12,
IF(AND(E69=Listas!A$4, F69=Listas!C$6,H69=Listas!N$4), Listas!E$13,
IF(AND(E69=Listas!A$4, F69=Listas!C$7,H69=Listas!N$4), Listas!E$14,
IF(AND(E69=Listas!A$4, F69=Listas!C$9,H69=Listas!N$4), Listas!E$15,
IF(AND(E69=Listas!A$5, F69=Listas!C$4,H69=Listas!N$4), Listas!E$16,
IF(AND(E69=Listas!A$5, F69=Listas!C$7,H69=Listas!N$4), Listas!E$17,
IF(AND(E69=Listas!A$5, F69=Listas!C$9,H69=Listas!N$4), Listas!E$18,
IF(AND(E69=Listas!A$6, F69=Listas!C$5,H69=Listas!N$4), Listas!E$19,
IF(AND(E69=Listas!A$6, F69=Listas!C$9,H69=Listas!N$4), Listas!E$20,
IF(AND(E69=Listas!A$7, F69=Listas!C$5,H69=Listas!N$4), Listas!E$21,
IF(AND(E69=Listas!A$7, F69=Listas!C$9,H69=Listas!N$4), Listas!E$22,
IF(AND(E69=Listas!A$8, F69=Listas!C$5,H69=Listas!N$4), Listas!E$23,
IF(AND(E69=Listas!A$8, F69=Listas!C$9,H69=Listas!N$4), Listas!E$24,
IF(AND(E69=Listas!A$4, F69=Listas!C$4,H69=Listas!N$3), Listas!F$12,
IF(AND(E69=Listas!A$4, F69=Listas!C$6,H69=Listas!N$3), Listas!F$13,
IF(AND(E69=Listas!A$4, F69=Listas!C$7,H69=Listas!N$3), Listas!F$14,
IF(AND(E69=Listas!A$4, F69=Listas!C$9,H69=Listas!N$3), Listas!F$15,
IF(AND(E69=Listas!A$5, F69=Listas!C$4,H69=Listas!N$3), Listas!F$16,
IF(AND(E69=Listas!A$5, F69=Listas!C$7,H69=Listas!N$3), Listas!F$17,
IF(AND(E69=Listas!A$5, F69=Listas!C$9,H69=Listas!N$3), Listas!F$18,
IF(AND(E69=Listas!A$6, F69=Listas!C$5,H69=Listas!N$3), Listas!F$19,
IF(AND(E69=Listas!A$6, F69=Listas!C$9,H69=Listas!N$3), Listas!F$20,
IF(AND(E69=Listas!A$7, F69=Listas!C$5,H69=Listas!N$3), Listas!F$21,
IF(AND(E69=Listas!A$7, F69=Listas!C$9,H69=Listas!N$3), Listas!F$22,
IF(AND(E69=Listas!A$8, F69=Listas!C$5,H69=Listas!N$3), Listas!F$23,
IF(AND(E69=Listas!A$8, F69=Listas!C$9,H69=Listas!N$3), Listas!F$24,
IF(AND(E69="", F69=Listas!C$8,H69=Listas!N$4), Listas!E$25,
IF(AND(E69="", F69=Listas!C$8,H69=Listas!N$3), Listas!F$25,
0))))))))))))))))))))))))))))</f>
        <v>0</v>
      </c>
      <c r="T69">
        <f t="shared" si="2"/>
        <v>0</v>
      </c>
      <c r="U69">
        <f>IF(LEN(Tabla1[[#This Row],[Secuencia 5'' - 3'']])-LEN(SUBSTITUTE(UPPER(Tabla1[[#This Row],[Secuencia 5'' - 3'']]),"I",""))&gt;0, LEN(Tabla1[[#This Row],[Secuencia 5'' - 3'']])-LEN(SUBSTITUTE(UPPER(Tabla1[[#This Row],[Secuencia 5'' - 3'']]),"I","")),0)</f>
        <v>0</v>
      </c>
      <c r="V69">
        <f>IF(U69&gt;0,VLOOKUP(Tabla1[[#This Row],[Escala]],Listas!J$12:K$18,2,FALSE),0)</f>
        <v>0</v>
      </c>
      <c r="W69" t="str">
        <f>IF(U69&gt;0,VLOOKUP(Tabla1[[#This Row],[Escala]],Listas!J$12:L$18,3,FALSE),"")</f>
        <v/>
      </c>
    </row>
    <row r="70" spans="1:23" ht="12.75">
      <c r="A70" s="62">
        <v>50</v>
      </c>
      <c r="B70" s="63" t="s">
        <v>9</v>
      </c>
      <c r="C70" s="64"/>
      <c r="D70" s="65"/>
      <c r="E70" s="64"/>
      <c r="F70" s="65"/>
      <c r="G70" s="109">
        <f>LEN(Tabla1[[#This Row],[Secuencia 5'' - 3'']])</f>
        <v>0</v>
      </c>
      <c r="H70" s="64"/>
      <c r="I70" s="64"/>
      <c r="J70" s="108" t="str">
        <f>IF(Tabla1[[#This Row],[Secuencia 5'' - 3'']]&lt;&gt;"",IF(Tabla1[[#This Row],[Escala]]&lt;&gt;"",IF(Tabla1[[#This Row],[Purificacion]]&lt;&gt;"",(O70+Q70+S70+U70*V70),""),""),"")</f>
        <v/>
      </c>
      <c r="L70" t="str">
        <f t="shared" si="0"/>
        <v>TODOS_3</v>
      </c>
      <c r="M70" s="3">
        <f t="shared" si="1"/>
        <v>1</v>
      </c>
      <c r="N70">
        <f>_xlfn.IFNA(VLOOKUP(Tabla1[[#This Row],[Escala]],Listas!E$4:F$10,2,FALSE),0)</f>
        <v>0</v>
      </c>
      <c r="O70">
        <f>(Tabla1[[#This Row],[Largo]]-U70)*_xlfn.IFNA(VLOOKUP(Tabla1[[#This Row],[Escala]],Listas!E$4:F$10,2,FALSE),0)</f>
        <v>0</v>
      </c>
      <c r="P70" t="str">
        <f>IF(AND(Tabla1[[#This Row],[Escala]]=Listas!E$4, Tabla1[[#This Row],[Purificacion]]=Listas!O$3), "",
IF(AND(Tabla1[[#This Row],[Escala]]=Listas!E$4, Tabla1[[#This Row],[Purificacion]]=Listas!O$4), Listas!J$4,
IF(AND(Tabla1[[#This Row],[Escala]]=Listas!E$4, Tabla1[[#This Row],[Purificacion]]=Listas!O$5), Listas!J$5,
IF(AND(Tabla1[[#This Row],[Escala]]=Listas!E$5, Tabla1[[#This Row],[Purificacion]]=Listas!O$3), "",
IF(AND(Tabla1[[#This Row],[Escala]]=Listas!E$5, Tabla1[[#This Row],[Purificacion]]=Listas!O$4), Listas!J$4,
IF(AND(Tabla1[[#This Row],[Escala]]=Listas!E$5, Tabla1[[#This Row],[Purificacion]]=Listas!O$5), Listas!J$5,
IF(AND(Tabla1[[#This Row],[Escala]]=Listas!E$6, Tabla1[[#This Row],[Purificacion]]=Listas!O$3), "",
IF(AND(Tabla1[[#This Row],[Escala]]=Listas!E$6, Tabla1[[#This Row],[Purificacion]]=Listas!O$4), Listas!J$4,
IF(AND(Tabla1[[#This Row],[Escala]]=Listas!E$6, Tabla1[[#This Row],[Purificacion]]=Listas!O$5), Listas!J$5,
IF(AND(Tabla1[[#This Row],[Escala]]=Listas!E$7, Tabla1[[#This Row],[Purificacion]]=Listas!O$3), "",
IF(AND(Tabla1[[#This Row],[Escala]]=Listas!E$7, Tabla1[[#This Row],[Purificacion]]=Listas!O$4), Listas!J$6,
IF(AND(Tabla1[[#This Row],[Escala]]=Listas!E$7, Tabla1[[#This Row],[Purificacion]]=Listas!O$5), Listas!J$7,
IF(AND(Tabla1[[#This Row],[Escala]]=Listas!E$8, Tabla1[[#This Row],[Purificacion]]=Listas!O$3), "",
IF(AND(Tabla1[[#This Row],[Escala]]=Listas!E$8, Tabla1[[#This Row],[Purificacion]]=Listas!O$4), Listas!J$6,
IF(AND(Tabla1[[#This Row],[Escala]]=Listas!E$8, Tabla1[[#This Row],[Purificacion]]=Listas!O$5), Listas!J$7,
IF(AND(Tabla1[[#This Row],[Escala]]=Listas!E$9, Tabla1[[#This Row],[Purificacion]]=Listas!O$3), "",
IF(AND(Tabla1[[#This Row],[Escala]]=Listas!E$9, Tabla1[[#This Row],[Purificacion]]=Listas!O$4), Listas!J$6,
IF(AND(Tabla1[[#This Row],[Escala]]=Listas!E$9, Tabla1[[#This Row],[Purificacion]]=Listas!O$5), Listas!J$7,
IF(AND(Tabla1[[#This Row],[Escala]]=Listas!E$10, Tabla1[[#This Row],[Purificacion]]=Listas!O$3), "",
IF(AND(Tabla1[[#This Row],[Escala]]=Listas!E$10, Tabla1[[#This Row],[Purificacion]]=Listas!O$4), Listas!J$6,
IF(AND(Tabla1[[#This Row],[Escala]]=Listas!E$10, Tabla1[[#This Row],[Purificacion]]=Listas!O$5), Listas!J$7,
"")))))))))))))))))))))</f>
        <v/>
      </c>
      <c r="Q70">
        <f>IF(AND(Tabla1[[#This Row],[Escala]]=Listas!E$4, Tabla1[[#This Row],[Purificacion]]=Listas!O$3), Listas!I$4,
IF(AND(Tabla1[[#This Row],[Escala]]=Listas!E$4, Tabla1[[#This Row],[Purificacion]]=Listas!O$4), Listas!I$5,
IF(AND(Tabla1[[#This Row],[Escala]]=Listas!E$4, Tabla1[[#This Row],[Purificacion]]=Listas!O$5), Listas!I$7,
IF(AND(Tabla1[[#This Row],[Escala]]=Listas!E$5, Tabla1[[#This Row],[Purificacion]]=Listas!O$3), Listas!I$4,
IF(AND(Tabla1[[#This Row],[Escala]]=Listas!E$5, Tabla1[[#This Row],[Purificacion]]=Listas!O$4), Listas!I$5,
IF(AND(Tabla1[[#This Row],[Escala]]=Listas!E$5, Tabla1[[#This Row],[Purificacion]]=Listas!O$5), Listas!I$7,
IF(AND(Tabla1[[#This Row],[Escala]]=Listas!E$6, Tabla1[[#This Row],[Purificacion]]=Listas!O$3), Listas!I$4,
IF(AND(Tabla1[[#This Row],[Escala]]=Listas!E$6, Tabla1[[#This Row],[Purificacion]]=Listas!O$4), Listas!I$5,
IF(AND(Tabla1[[#This Row],[Escala]]=Listas!E$6, Tabla1[[#This Row],[Purificacion]]=Listas!O$5), Listas!I$7,
IF(AND(Tabla1[[#This Row],[Escala]]=Listas!E$7, Tabla1[[#This Row],[Purificacion]]=Listas!O$3), Listas!I$4,
IF(AND(Tabla1[[#This Row],[Escala]]=Listas!E$7, Tabla1[[#This Row],[Purificacion]]=Listas!O$4), Listas!I$6,
IF(AND(Tabla1[[#This Row],[Escala]]=Listas!E$7, Tabla1[[#This Row],[Purificacion]]=Listas!O$5), Listas!I$8,
IF(AND(Tabla1[[#This Row],[Escala]]=Listas!E$8, Tabla1[[#This Row],[Purificacion]]=Listas!O$3), Listas!I$4,
IF(AND(Tabla1[[#This Row],[Escala]]=Listas!E$8, Tabla1[[#This Row],[Purificacion]]=Listas!O$4), Listas!I$6,
IF(AND(Tabla1[[#This Row],[Escala]]=Listas!E$8, Tabla1[[#This Row],[Purificacion]]=Listas!O$5), Listas!I$8,
IF(AND(Tabla1[[#This Row],[Escala]]=Listas!E$9, Tabla1[[#This Row],[Purificacion]]=Listas!O$3), Listas!I$4,
IF(AND(Tabla1[[#This Row],[Escala]]=Listas!E$9, Tabla1[[#This Row],[Purificacion]]=Listas!O$4), Listas!I$6,
IF(AND(Tabla1[[#This Row],[Escala]]=Listas!E$9, Tabla1[[#This Row],[Purificacion]]=Listas!O$5), Listas!I$8,
IF(AND(Tabla1[[#This Row],[Escala]]=Listas!E$10, Tabla1[[#This Row],[Purificacion]]=Listas!O$3), Listas!I$4,
IF(AND(Tabla1[[#This Row],[Escala]]=Listas!E$10, Tabla1[[#This Row],[Purificacion]]=Listas!O$4), Listas!I$6,
IF(AND(Tabla1[[#This Row],[Escala]]=Listas!E$10, Tabla1[[#This Row],[Purificacion]]=Listas!O$5), Listas!I$8,
0)))))))))))))))))))))</f>
        <v>0</v>
      </c>
      <c r="R70" t="str">
        <f xml:space="preserve">
IF(AND(Tabla1[[#This Row],[Modif 5´]]=Listas!A$4, Tabla1[[#This Row],[Modif 3´]]=Listas!C$4), Listas!D$12,
IF(AND(Tabla1[[#This Row],[Modif 5´]]=Listas!A$4, Tabla1[[#This Row],[Modif 3´]]=Listas!C$6), Listas!D$13,
IF(AND(Tabla1[[#This Row],[Modif 5´]]=Listas!A$4, Tabla1[[#This Row],[Modif 3´]]=Listas!C$7), Listas!D$14,
IF(AND(Tabla1[[#This Row],[Modif 5´]]=Listas!A$4, Tabla1[[#This Row],[Modif 3´]]=Listas!C$9), Listas!D$15,
IF(AND(Tabla1[[#This Row],[Modif 5´]]=Listas!A$5, Tabla1[[#This Row],[Modif 3´]]=Listas!C$4), Listas!D$16,
IF(AND(Tabla1[[#This Row],[Modif 5´]]=Listas!A$5, Tabla1[[#This Row],[Modif 3´]]=Listas!C$7), Listas!D$17,
IF(AND(Tabla1[[#This Row],[Modif 5´]]=Listas!A$5, Tabla1[[#This Row],[Modif 3´]]=Listas!C$9), Listas!D$18,
IF(AND(Tabla1[[#This Row],[Modif 5´]]=Listas!A$6, Tabla1[[#This Row],[Modif 3´]]=Listas!C$5), Listas!D$19,
IF(AND(Tabla1[[#This Row],[Modif 5´]]=Listas!A$6, Tabla1[[#This Row],[Modif 3´]]=Listas!C$9), Listas!D$20,
IF(AND(Tabla1[[#This Row],[Modif 5´]]=Listas!A$7, Tabla1[[#This Row],[Modif 3´]]=Listas!C$5), Listas!D$21,
IF(AND(Tabla1[[#This Row],[Modif 5´]]=Listas!A$7, Tabla1[[#This Row],[Modif 3´]]=Listas!C$9), Listas!D$22,
IF(AND(Tabla1[[#This Row],[Modif 5´]]=Listas!A$8, Tabla1[[#This Row],[Modif 3´]]=Listas!C$5), Listas!D$23,
IF(AND(Tabla1[[#This Row],[Modif 5´]]=Listas!A$8, Tabla1[[#This Row],[Modif 3´]]=Listas!C$9), Listas!D$24,
IF(AND(Tabla1[[#This Row],[Modif 5´]]="", Tabla1[[#This Row],[Modif 3´]]=Listas!C$8), Listas!D$25,
""))))))))))))))</f>
        <v/>
      </c>
      <c r="S70" s="11">
        <f xml:space="preserve">
IF(AND(E70=Listas!A$4, F70=Listas!C$4,H70=Listas!N$4), Listas!E$12,
IF(AND(E70=Listas!A$4, F70=Listas!C$6,H70=Listas!N$4), Listas!E$13,
IF(AND(E70=Listas!A$4, F70=Listas!C$7,H70=Listas!N$4), Listas!E$14,
IF(AND(E70=Listas!A$4, F70=Listas!C$9,H70=Listas!N$4), Listas!E$15,
IF(AND(E70=Listas!A$5, F70=Listas!C$4,H70=Listas!N$4), Listas!E$16,
IF(AND(E70=Listas!A$5, F70=Listas!C$7,H70=Listas!N$4), Listas!E$17,
IF(AND(E70=Listas!A$5, F70=Listas!C$9,H70=Listas!N$4), Listas!E$18,
IF(AND(E70=Listas!A$6, F70=Listas!C$5,H70=Listas!N$4), Listas!E$19,
IF(AND(E70=Listas!A$6, F70=Listas!C$9,H70=Listas!N$4), Listas!E$20,
IF(AND(E70=Listas!A$7, F70=Listas!C$5,H70=Listas!N$4), Listas!E$21,
IF(AND(E70=Listas!A$7, F70=Listas!C$9,H70=Listas!N$4), Listas!E$22,
IF(AND(E70=Listas!A$8, F70=Listas!C$5,H70=Listas!N$4), Listas!E$23,
IF(AND(E70=Listas!A$8, F70=Listas!C$9,H70=Listas!N$4), Listas!E$24,
IF(AND(E70=Listas!A$4, F70=Listas!C$4,H70=Listas!N$3), Listas!F$12,
IF(AND(E70=Listas!A$4, F70=Listas!C$6,H70=Listas!N$3), Listas!F$13,
IF(AND(E70=Listas!A$4, F70=Listas!C$7,H70=Listas!N$3), Listas!F$14,
IF(AND(E70=Listas!A$4, F70=Listas!C$9,H70=Listas!N$3), Listas!F$15,
IF(AND(E70=Listas!A$5, F70=Listas!C$4,H70=Listas!N$3), Listas!F$16,
IF(AND(E70=Listas!A$5, F70=Listas!C$7,H70=Listas!N$3), Listas!F$17,
IF(AND(E70=Listas!A$5, F70=Listas!C$9,H70=Listas!N$3), Listas!F$18,
IF(AND(E70=Listas!A$6, F70=Listas!C$5,H70=Listas!N$3), Listas!F$19,
IF(AND(E70=Listas!A$6, F70=Listas!C$9,H70=Listas!N$3), Listas!F$20,
IF(AND(E70=Listas!A$7, F70=Listas!C$5,H70=Listas!N$3), Listas!F$21,
IF(AND(E70=Listas!A$7, F70=Listas!C$9,H70=Listas!N$3), Listas!F$22,
IF(AND(E70=Listas!A$8, F70=Listas!C$5,H70=Listas!N$3), Listas!F$23,
IF(AND(E70=Listas!A$8, F70=Listas!C$9,H70=Listas!N$3), Listas!F$24,
IF(AND(E70="", F70=Listas!C$8,H70=Listas!N$4), Listas!E$25,
IF(AND(E70="", F70=Listas!C$8,H70=Listas!N$3), Listas!F$25,
0))))))))))))))))))))))))))))</f>
        <v>0</v>
      </c>
      <c r="T70">
        <f t="shared" si="2"/>
        <v>0</v>
      </c>
      <c r="U70">
        <f>IF(LEN(Tabla1[[#This Row],[Secuencia 5'' - 3'']])-LEN(SUBSTITUTE(UPPER(Tabla1[[#This Row],[Secuencia 5'' - 3'']]),"I",""))&gt;0, LEN(Tabla1[[#This Row],[Secuencia 5'' - 3'']])-LEN(SUBSTITUTE(UPPER(Tabla1[[#This Row],[Secuencia 5'' - 3'']]),"I","")),0)</f>
        <v>0</v>
      </c>
      <c r="V70">
        <f>IF(U70&gt;0,VLOOKUP(Tabla1[[#This Row],[Escala]],Listas!J$12:K$18,2,FALSE),0)</f>
        <v>0</v>
      </c>
      <c r="W70" t="str">
        <f>IF(U70&gt;0,VLOOKUP(Tabla1[[#This Row],[Escala]],Listas!J$12:L$18,3,FALSE),"")</f>
        <v/>
      </c>
    </row>
    <row r="71" spans="1:23" ht="12.75"/>
    <row r="72" spans="1:23" ht="12.75"/>
    <row r="73" spans="1:23" ht="12.75"/>
    <row r="74" spans="1:23" ht="12.75"/>
    <row r="75" spans="1:23" ht="12.75"/>
    <row r="76" spans="1:23" ht="12.75"/>
    <row r="77" spans="1:23" ht="12.75"/>
    <row r="78" spans="1:23" ht="12.75"/>
    <row r="79" spans="1:23" ht="12.75"/>
    <row r="80" spans="1:23" ht="12.75"/>
    <row r="81" ht="12.75"/>
    <row r="82" ht="12.75"/>
    <row r="83" ht="12.75"/>
    <row r="84" ht="12.75"/>
    <row r="85" ht="12.75"/>
    <row r="86" ht="12.75"/>
    <row r="87" ht="12.75"/>
    <row r="88" ht="12.75"/>
    <row r="89" ht="12.75"/>
    <row r="90" ht="12.75"/>
    <row r="91" ht="18.75" customHeight="1"/>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ht="12.75"/>
    <row r="114" ht="12.75"/>
    <row r="115" ht="12.75"/>
    <row r="116" ht="12.75"/>
    <row r="117" ht="12.75"/>
    <row r="118" ht="12.75"/>
    <row r="119" ht="12.75"/>
    <row r="120" ht="12.75"/>
    <row r="121" ht="12.75"/>
    <row r="122" ht="12.75"/>
    <row r="123" ht="12.75"/>
    <row r="124" ht="12.75"/>
    <row r="125" ht="12.75"/>
    <row r="126" ht="12.75"/>
    <row r="127" ht="12.75"/>
    <row r="128" ht="12.75"/>
    <row r="129" ht="12.75"/>
    <row r="130" ht="12.75"/>
    <row r="131" ht="12.75"/>
    <row r="132" ht="12.75"/>
    <row r="133" ht="12.75"/>
    <row r="134" ht="12.75"/>
    <row r="135" ht="12.75"/>
    <row r="136" ht="12.75"/>
    <row r="137" ht="12.75"/>
    <row r="138" ht="12.75"/>
    <row r="139" ht="12.75"/>
    <row r="140" ht="12.75"/>
    <row r="141" ht="12.75"/>
    <row r="142" ht="12.75"/>
    <row r="143" ht="12.75"/>
    <row r="144"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ht="12.75"/>
    <row r="418" ht="12.75"/>
    <row r="419" ht="12.75"/>
    <row r="420" ht="12.75"/>
    <row r="421" ht="12.75"/>
    <row r="422" ht="12.75"/>
    <row r="423" ht="12.75"/>
    <row r="424" ht="12.75"/>
    <row r="425" ht="12.75"/>
    <row r="426" ht="12.75"/>
    <row r="427" ht="12.75"/>
    <row r="428" ht="12.75"/>
    <row r="429" ht="12.75"/>
    <row r="430" ht="12.75"/>
    <row r="431" ht="12.75"/>
    <row r="432" ht="12.75"/>
    <row r="433" ht="12.75"/>
    <row r="434" ht="12.75"/>
    <row r="435" ht="12.75"/>
    <row r="436" ht="12.75"/>
    <row r="437" ht="12.75"/>
    <row r="438" ht="12.75"/>
    <row r="439" ht="12.75"/>
    <row r="440" ht="12.75"/>
    <row r="441" ht="12.75"/>
    <row r="442" ht="12.75"/>
    <row r="443" ht="12.75"/>
    <row r="444" ht="12.75"/>
    <row r="445" ht="12.75"/>
    <row r="446" ht="12.75"/>
    <row r="447" ht="12.75"/>
    <row r="448" ht="12.75"/>
    <row r="449" ht="12.75"/>
    <row r="450" ht="12.75"/>
    <row r="451" ht="12.75"/>
    <row r="452" ht="12.75"/>
    <row r="453" ht="12.75"/>
    <row r="454" ht="12.75"/>
    <row r="455" ht="12.75"/>
    <row r="456" ht="12.75"/>
    <row r="457" ht="12.75"/>
    <row r="458" ht="12.75"/>
    <row r="459" ht="12.75"/>
    <row r="460" ht="12.75"/>
    <row r="461" ht="12.75"/>
    <row r="462" ht="12.75"/>
    <row r="463" ht="12.75"/>
    <row r="464" ht="12.75"/>
    <row r="465" ht="12.75"/>
    <row r="466" ht="12.75"/>
    <row r="467" ht="12.75"/>
    <row r="468" ht="12.75"/>
    <row r="469" ht="12.75"/>
    <row r="470" ht="12.75"/>
    <row r="471" ht="12.75"/>
    <row r="472" ht="12.75"/>
    <row r="473" ht="12.75"/>
    <row r="474" ht="12.75"/>
    <row r="475" ht="12.75"/>
    <row r="476" ht="12.75"/>
    <row r="477" ht="12.75"/>
    <row r="478" ht="12.75"/>
    <row r="479" ht="12.75"/>
    <row r="480" ht="12.75"/>
    <row r="481" ht="12.75"/>
    <row r="482" ht="12.75"/>
    <row r="483" ht="12.75"/>
    <row r="484" ht="12.75"/>
    <row r="485" ht="12.75"/>
    <row r="486" ht="12.75"/>
    <row r="487" ht="12.75"/>
    <row r="488" ht="12.75"/>
    <row r="489" ht="12.75"/>
    <row r="490" ht="12.75"/>
    <row r="491" ht="12.75"/>
    <row r="492" ht="12.75"/>
    <row r="493" ht="12.75"/>
    <row r="494" ht="12.75"/>
    <row r="495" ht="12.75"/>
    <row r="496" ht="12.75"/>
    <row r="497" ht="12.75"/>
    <row r="498" ht="12.75"/>
    <row r="499" ht="12.75"/>
    <row r="500" ht="12.75"/>
    <row r="501" ht="12.75"/>
    <row r="502" ht="12.75"/>
    <row r="503" ht="12.75"/>
    <row r="504" ht="12.75"/>
    <row r="505" ht="12.75"/>
    <row r="506" ht="12.75"/>
    <row r="507" ht="12.75"/>
    <row r="508" ht="12.75"/>
    <row r="509" ht="12.75"/>
    <row r="510" ht="12.75"/>
    <row r="511" ht="12.75"/>
    <row r="512" ht="12.75"/>
    <row r="513" ht="12.75"/>
    <row r="514" ht="12.75"/>
    <row r="515" ht="12.75"/>
    <row r="516" ht="12.75"/>
    <row r="517" ht="12.75"/>
    <row r="518" ht="12.75"/>
    <row r="519" ht="12.75"/>
    <row r="520" ht="12.75"/>
    <row r="521" ht="12.75"/>
    <row r="522" ht="12.75"/>
    <row r="523" ht="12.75"/>
    <row r="524" ht="12.75"/>
    <row r="525" ht="12.75"/>
    <row r="526" ht="12.75"/>
    <row r="527" ht="12.75"/>
    <row r="528" ht="12.75"/>
    <row r="529" ht="12.75"/>
    <row r="530" ht="12.75"/>
    <row r="531" ht="12.75"/>
    <row r="532" ht="12.75"/>
    <row r="533" ht="12.75"/>
    <row r="534" ht="12.75"/>
    <row r="535" ht="12.75"/>
    <row r="536" ht="12.75"/>
    <row r="537" ht="12.75"/>
    <row r="538" ht="12.75"/>
    <row r="539" ht="12.75"/>
    <row r="540" ht="12.75"/>
    <row r="541" ht="12.75"/>
    <row r="542" ht="12.75"/>
    <row r="543" ht="12.75"/>
    <row r="544" ht="12.75"/>
    <row r="545" ht="12.75"/>
    <row r="546" ht="12.75"/>
    <row r="547" ht="12.75"/>
    <row r="548" ht="12.75"/>
    <row r="549" ht="12.75"/>
    <row r="550" ht="12.75"/>
    <row r="551" ht="12.75"/>
    <row r="552" ht="12.75"/>
    <row r="553" ht="12.75"/>
    <row r="554" ht="12.75"/>
    <row r="555" ht="12.75"/>
    <row r="556" ht="12.75"/>
    <row r="557" ht="12.75"/>
    <row r="558" ht="12.75"/>
    <row r="559" ht="12.75"/>
    <row r="560" ht="12.75"/>
    <row r="561" ht="12.75"/>
    <row r="562" ht="12.75"/>
    <row r="563" ht="12.75"/>
    <row r="564" ht="12.75"/>
    <row r="565" ht="12.75"/>
    <row r="566" ht="12.75"/>
    <row r="567" ht="12.75"/>
    <row r="568" ht="12.75"/>
    <row r="569" ht="12.75"/>
    <row r="570" ht="12.75"/>
    <row r="571" ht="12.75"/>
    <row r="572" ht="12.75"/>
    <row r="573" ht="12.75"/>
    <row r="574" ht="12.75"/>
    <row r="575" ht="12.75"/>
    <row r="576" ht="12.75"/>
    <row r="577" ht="12.75"/>
    <row r="578" ht="12.75"/>
    <row r="579" ht="12.75"/>
    <row r="580" ht="12.75"/>
    <row r="581" ht="12.75"/>
    <row r="582" ht="12.75"/>
    <row r="583" ht="12.75"/>
    <row r="584" ht="12.75"/>
    <row r="585" ht="12.75"/>
    <row r="586" ht="12.75"/>
    <row r="587" ht="12.75"/>
    <row r="588" ht="12.75"/>
    <row r="589" ht="12.75"/>
    <row r="590" ht="12.75"/>
    <row r="591" ht="12.75"/>
    <row r="592" ht="12.75"/>
    <row r="593" ht="12.75"/>
    <row r="594" ht="12.75"/>
    <row r="595" ht="12.75"/>
    <row r="596" ht="12.75"/>
    <row r="597" ht="12.75"/>
    <row r="598" ht="12.75"/>
    <row r="599" ht="12.75"/>
    <row r="600" ht="12.75"/>
    <row r="601" ht="12.75"/>
    <row r="602" ht="12.75"/>
    <row r="603" ht="12.75"/>
    <row r="604" ht="12.75"/>
    <row r="605" ht="12.75"/>
    <row r="606" ht="12.75"/>
    <row r="607" ht="12.75"/>
    <row r="608" ht="12.75"/>
    <row r="609" ht="12.75"/>
    <row r="610" ht="12.75"/>
    <row r="611" ht="12.75"/>
    <row r="612" ht="12.75"/>
    <row r="613" ht="12.75"/>
    <row r="614" ht="12.75"/>
    <row r="615" ht="12.75"/>
    <row r="616" ht="12.75"/>
    <row r="617" ht="12.75"/>
    <row r="618" ht="12.75"/>
    <row r="619" ht="12.75"/>
    <row r="620" ht="12.75"/>
    <row r="621" ht="12.75"/>
    <row r="622" ht="12.75"/>
    <row r="623" ht="12.75"/>
    <row r="624" ht="12.75"/>
    <row r="625" ht="12.75"/>
    <row r="626" ht="12.75"/>
    <row r="627" ht="12.75"/>
    <row r="628" ht="12.75"/>
    <row r="629" ht="12.75"/>
    <row r="630" ht="12.75"/>
    <row r="631" ht="12.75"/>
    <row r="632" ht="12.75"/>
    <row r="633" ht="12.75"/>
    <row r="634" ht="12.75"/>
    <row r="635" ht="12.75"/>
    <row r="636" ht="12.75"/>
    <row r="637" ht="12.75"/>
    <row r="638" ht="12.75"/>
    <row r="639" ht="12.75"/>
    <row r="640" ht="12.75"/>
    <row r="641" ht="12.75"/>
    <row r="642" ht="12.75"/>
    <row r="643" ht="12.75"/>
    <row r="644" ht="12.75"/>
    <row r="645" ht="12.75"/>
    <row r="646" ht="12.75"/>
    <row r="647" ht="12.75"/>
    <row r="648" ht="12.75"/>
    <row r="649" ht="12.75"/>
    <row r="650" ht="12.75"/>
    <row r="651" ht="15" customHeight="1"/>
    <row r="652" ht="12.75"/>
    <row r="653" ht="12.75"/>
    <row r="654" ht="12.75"/>
    <row r="655" ht="12.75"/>
    <row r="656" ht="12.75"/>
    <row r="657" ht="12.75"/>
    <row r="658" ht="12.75"/>
    <row r="659" ht="12.75"/>
    <row r="660" ht="12.75"/>
    <row r="661" ht="12.75"/>
    <row r="662" ht="12.75"/>
    <row r="663" ht="12.75"/>
    <row r="664" ht="12.75"/>
    <row r="665" ht="12.75"/>
    <row r="666" ht="12.75"/>
    <row r="667" ht="12.75"/>
    <row r="668" ht="12.75"/>
    <row r="669" ht="12.75"/>
    <row r="670" ht="12.75"/>
    <row r="671" ht="12.75"/>
    <row r="672" ht="12.75"/>
    <row r="673" ht="12.75"/>
    <row r="674" ht="12.75"/>
    <row r="675" ht="12.75"/>
    <row r="676" ht="12.75"/>
    <row r="677" ht="12.75"/>
    <row r="678" ht="12.75"/>
    <row r="679" ht="12.75"/>
    <row r="680" ht="12.75"/>
    <row r="681" ht="12.75"/>
    <row r="682" ht="12.75"/>
    <row r="683" ht="12.75"/>
    <row r="684" ht="12.75"/>
    <row r="685" ht="12.75"/>
    <row r="686" ht="12.75"/>
    <row r="687" ht="12.75"/>
    <row r="688" ht="12.75"/>
    <row r="689" ht="12.75"/>
    <row r="690" ht="12.75"/>
    <row r="691" ht="12.75"/>
    <row r="692" ht="12.75"/>
    <row r="693" ht="12.75"/>
    <row r="694" ht="12.75"/>
    <row r="695" ht="12.75"/>
    <row r="696" ht="12.75"/>
    <row r="697" ht="12.75"/>
    <row r="698" ht="12.75"/>
    <row r="699" ht="12.75"/>
    <row r="700" ht="12.75"/>
    <row r="701" ht="12.75"/>
    <row r="702" ht="12.75"/>
    <row r="703" ht="12.75"/>
    <row r="704" ht="12.75"/>
    <row r="705" ht="12.75"/>
    <row r="706" ht="12.75"/>
    <row r="707" ht="12.75"/>
    <row r="708" ht="12.75"/>
    <row r="709" ht="12.75"/>
    <row r="710" ht="12.75"/>
    <row r="711" ht="12.75"/>
    <row r="712" ht="12.75"/>
    <row r="713" ht="12.75"/>
    <row r="714" ht="12.75"/>
    <row r="715" ht="12.75"/>
    <row r="716" ht="12.75"/>
    <row r="717" ht="12.75"/>
    <row r="718" ht="12.75"/>
    <row r="719" ht="12.75"/>
    <row r="720" ht="12.75"/>
    <row r="721" ht="12.75"/>
    <row r="722" ht="12.75"/>
    <row r="723" ht="12.75"/>
    <row r="724" ht="12.75"/>
    <row r="725" ht="12.75"/>
    <row r="726" ht="12.75"/>
    <row r="727" ht="12.75"/>
    <row r="728" ht="12.75"/>
    <row r="729" ht="12.75"/>
    <row r="730" ht="12.75"/>
    <row r="731" ht="12.75"/>
    <row r="732" ht="12.75"/>
    <row r="733" ht="12.75"/>
    <row r="734" ht="12.75"/>
    <row r="735" ht="12.75"/>
    <row r="736" ht="12.75"/>
    <row r="737" ht="12.75"/>
    <row r="738" ht="12.75"/>
    <row r="739" ht="12.75"/>
    <row r="740" ht="12.75"/>
    <row r="741" ht="12.75"/>
    <row r="742" ht="12.75"/>
    <row r="743" ht="12.75"/>
    <row r="744" ht="12.75"/>
    <row r="745" ht="12.75"/>
    <row r="746" ht="12.75"/>
    <row r="747" ht="12.75"/>
    <row r="748" ht="12.75"/>
    <row r="749" ht="12.75"/>
    <row r="750" ht="12.75"/>
    <row r="751" ht="12.75"/>
    <row r="752" ht="12.75"/>
    <row r="753" ht="12.75"/>
    <row r="754" ht="12.75"/>
    <row r="755" ht="12.75"/>
    <row r="756" ht="12.75"/>
    <row r="757" ht="12.75"/>
    <row r="758" ht="12.75"/>
    <row r="759" ht="12.75"/>
    <row r="760" ht="12.75"/>
    <row r="761" ht="12.75"/>
    <row r="762" ht="12.75"/>
    <row r="763" ht="12.75"/>
    <row r="764" ht="12.75"/>
    <row r="765" ht="12.75"/>
    <row r="766" ht="12.75"/>
    <row r="767" ht="12.75"/>
    <row r="768" ht="12.75"/>
    <row r="769" ht="12.75"/>
    <row r="770" ht="12.75"/>
    <row r="771" ht="12.75"/>
    <row r="772" ht="12.75"/>
    <row r="773" ht="12.75"/>
    <row r="774" ht="12.75"/>
    <row r="775" ht="12.75"/>
    <row r="776" ht="12.75"/>
    <row r="777" ht="12.75"/>
    <row r="778" ht="12.75"/>
    <row r="779" ht="12.75"/>
    <row r="780" ht="12.75"/>
    <row r="781" ht="12.75"/>
    <row r="782" ht="12.75"/>
    <row r="783" ht="12.75"/>
    <row r="784" ht="12.75"/>
    <row r="785" ht="12.75"/>
    <row r="786" ht="12.75"/>
    <row r="787" ht="12.75"/>
    <row r="788" ht="12.75"/>
    <row r="789" ht="12.75"/>
    <row r="790" ht="12.75"/>
    <row r="791" ht="12.75"/>
    <row r="792" ht="12.75"/>
    <row r="793" ht="12.75"/>
    <row r="794" ht="12.75"/>
    <row r="795" ht="12.75"/>
    <row r="796" ht="12.75"/>
    <row r="797" ht="12.75"/>
    <row r="798" ht="12.75"/>
    <row r="799" ht="12.75"/>
    <row r="800" ht="12.75"/>
    <row r="801" ht="12.75"/>
    <row r="802" ht="12.75"/>
    <row r="803" ht="12.75"/>
    <row r="804" ht="12.75"/>
    <row r="805" ht="12.75"/>
    <row r="806" ht="12.75"/>
    <row r="807" ht="12.75"/>
    <row r="808" ht="12.75"/>
    <row r="809" ht="12.75"/>
    <row r="810" ht="12.75"/>
    <row r="811" ht="12.75"/>
    <row r="812" ht="12.75"/>
    <row r="813" ht="12.75"/>
    <row r="814" ht="12.75"/>
    <row r="815" ht="12.75"/>
    <row r="816" ht="12.75"/>
    <row r="817" ht="12.75"/>
    <row r="818" ht="12.75"/>
    <row r="819" ht="12.75"/>
    <row r="820" ht="12.75"/>
    <row r="821" ht="12.75"/>
    <row r="822" ht="12.75"/>
    <row r="823" ht="12.75"/>
    <row r="824" ht="12.75"/>
    <row r="825" ht="12.75"/>
    <row r="826" ht="12.75"/>
    <row r="827" ht="12.75"/>
    <row r="828" ht="12.75"/>
    <row r="829" ht="12.75"/>
    <row r="830" ht="12.75"/>
    <row r="831" ht="12.75"/>
    <row r="832" ht="12.75"/>
    <row r="833" ht="12.75"/>
    <row r="834" ht="12.75"/>
    <row r="835" ht="12.75"/>
    <row r="836" ht="12.75"/>
    <row r="837" ht="12.75"/>
    <row r="838" ht="12.75"/>
    <row r="839" ht="12.75"/>
    <row r="840" ht="12.75"/>
    <row r="841" ht="12.75"/>
    <row r="842" ht="12.75"/>
    <row r="843" ht="12.75"/>
    <row r="844" ht="12.75"/>
    <row r="845" ht="12.75"/>
    <row r="846" ht="12.75"/>
    <row r="847" ht="12.75"/>
    <row r="848" ht="12.75"/>
    <row r="849" ht="12.75"/>
    <row r="850" ht="12.75"/>
    <row r="851" ht="12.75"/>
    <row r="852" ht="12.75"/>
    <row r="853" ht="12.75"/>
    <row r="854" ht="12.75"/>
    <row r="855" ht="12.75"/>
    <row r="856" ht="12.75"/>
    <row r="857" ht="12.75"/>
    <row r="858" ht="12.75"/>
    <row r="859" ht="12.75"/>
    <row r="860" ht="12.75"/>
    <row r="861" ht="12.75"/>
    <row r="862" ht="12.75"/>
    <row r="863" ht="12.75"/>
    <row r="864" ht="12.75"/>
    <row r="865" spans="1:11" ht="12.75"/>
    <row r="866" spans="1:11" ht="12.75"/>
    <row r="867" spans="1:11" ht="12.75"/>
    <row r="868" spans="1:11" ht="12.75"/>
    <row r="869" spans="1:11" ht="12.75"/>
    <row r="870" spans="1:11" ht="12.75"/>
    <row r="871" spans="1:11" ht="12.75"/>
    <row r="872" spans="1:11" ht="12.75"/>
    <row r="873" spans="1:11" ht="12.75">
      <c r="A873" s="1"/>
      <c r="B873" s="1"/>
      <c r="C873" s="1"/>
      <c r="D873" s="1"/>
      <c r="E873" s="1"/>
      <c r="F873" s="1"/>
      <c r="H873" s="1"/>
      <c r="I873" s="1"/>
      <c r="J873" s="1"/>
      <c r="K873" s="1"/>
    </row>
    <row r="874" spans="1:11" ht="12.75">
      <c r="A874" s="1"/>
      <c r="B874" s="1"/>
      <c r="C874" s="1"/>
      <c r="D874" s="1"/>
      <c r="E874" s="1"/>
      <c r="F874" s="1"/>
      <c r="H874" s="1"/>
      <c r="I874" s="1"/>
      <c r="J874" s="1"/>
      <c r="K874" s="1"/>
    </row>
    <row r="875" spans="1:11" ht="12.75">
      <c r="A875" s="1"/>
      <c r="B875" s="1"/>
      <c r="C875" s="1"/>
      <c r="D875" s="1"/>
      <c r="E875" s="1"/>
      <c r="F875" s="1"/>
      <c r="H875" s="1"/>
      <c r="I875" s="1"/>
      <c r="J875" s="1"/>
      <c r="K875" s="1"/>
    </row>
    <row r="876" spans="1:11" ht="12.75">
      <c r="A876" s="1"/>
      <c r="B876" s="1"/>
      <c r="C876" s="1"/>
      <c r="D876" s="1"/>
      <c r="E876" s="1"/>
      <c r="F876" s="1"/>
      <c r="H876" s="1"/>
      <c r="I876" s="1"/>
      <c r="J876" s="1"/>
      <c r="K876" s="1"/>
    </row>
    <row r="877" spans="1:11" ht="12.75">
      <c r="A877" s="1"/>
      <c r="B877" s="1"/>
      <c r="C877" s="1"/>
      <c r="D877" s="1"/>
      <c r="E877" s="1"/>
      <c r="F877" s="1"/>
      <c r="H877" s="1"/>
      <c r="I877" s="1"/>
      <c r="J877" s="1"/>
      <c r="K877" s="1"/>
    </row>
    <row r="878" spans="1:11" ht="12.75">
      <c r="A878" s="1"/>
      <c r="B878" s="1"/>
      <c r="C878" s="1"/>
      <c r="D878" s="1"/>
      <c r="E878" s="1"/>
      <c r="F878" s="1"/>
      <c r="H878" s="1"/>
      <c r="I878" s="1"/>
      <c r="J878" s="1"/>
      <c r="K878" s="1"/>
    </row>
    <row r="879" spans="1:11" ht="12.75">
      <c r="A879" s="1"/>
      <c r="B879" s="1"/>
      <c r="C879" s="1"/>
      <c r="D879" s="1"/>
      <c r="E879" s="1"/>
      <c r="F879" s="1"/>
      <c r="H879" s="1"/>
      <c r="I879" s="1"/>
      <c r="J879" s="1"/>
      <c r="K879" s="1"/>
    </row>
    <row r="880" spans="1:11" ht="12.75">
      <c r="A880" s="1"/>
      <c r="B880" s="1"/>
      <c r="C880" s="1"/>
      <c r="D880" s="1"/>
      <c r="E880" s="1"/>
      <c r="F880" s="1"/>
      <c r="H880" s="1"/>
      <c r="I880" s="1"/>
      <c r="J880" s="1"/>
      <c r="K880" s="1"/>
    </row>
    <row r="881" spans="1:11" ht="12.75">
      <c r="A881" s="1"/>
      <c r="B881" s="1"/>
      <c r="C881" s="1"/>
      <c r="D881" s="1"/>
      <c r="E881" s="1"/>
      <c r="F881" s="1"/>
      <c r="H881" s="1"/>
      <c r="I881" s="1"/>
      <c r="J881" s="1"/>
      <c r="K881" s="1"/>
    </row>
    <row r="882" spans="1:11" ht="12.75">
      <c r="A882" s="1"/>
      <c r="B882" s="1"/>
      <c r="C882" s="1"/>
      <c r="D882" s="1"/>
      <c r="E882" s="1"/>
      <c r="F882" s="1"/>
      <c r="H882" s="1"/>
      <c r="I882" s="1"/>
      <c r="J882" s="1"/>
      <c r="K882" s="1"/>
    </row>
    <row r="883" spans="1:11" ht="12.75">
      <c r="A883" s="1"/>
      <c r="B883" s="1"/>
      <c r="C883" s="1"/>
      <c r="D883" s="1"/>
      <c r="E883" s="1"/>
      <c r="F883" s="1"/>
      <c r="H883" s="1"/>
      <c r="I883" s="1"/>
      <c r="J883" s="1"/>
      <c r="K883" s="1"/>
    </row>
    <row r="884" spans="1:11" ht="12.75">
      <c r="A884" s="1"/>
      <c r="B884" s="1"/>
      <c r="C884" s="1"/>
      <c r="D884" s="1"/>
      <c r="E884" s="1"/>
      <c r="F884" s="1"/>
      <c r="H884" s="1"/>
      <c r="I884" s="1"/>
      <c r="J884" s="1"/>
      <c r="K884" s="1"/>
    </row>
    <row r="885" spans="1:11" ht="12.75">
      <c r="A885" s="1"/>
      <c r="B885" s="1"/>
      <c r="C885" s="1"/>
      <c r="D885" s="1"/>
      <c r="E885" s="1"/>
      <c r="F885" s="1"/>
      <c r="H885" s="1"/>
      <c r="I885" s="1"/>
      <c r="J885" s="1"/>
      <c r="K885" s="1"/>
    </row>
    <row r="886" spans="1:11" ht="12.75">
      <c r="A886" s="1"/>
      <c r="B886" s="1"/>
      <c r="C886" s="1"/>
      <c r="D886" s="1"/>
      <c r="E886" s="1"/>
      <c r="F886" s="1"/>
      <c r="H886" s="1"/>
      <c r="I886" s="1"/>
      <c r="J886" s="1"/>
      <c r="K886" s="1"/>
    </row>
    <row r="887" spans="1:11" ht="12.75">
      <c r="A887" s="1"/>
      <c r="B887" s="1"/>
      <c r="C887" s="1"/>
      <c r="D887" s="1"/>
      <c r="E887" s="1"/>
      <c r="F887" s="1"/>
      <c r="H887" s="1"/>
      <c r="I887" s="1"/>
      <c r="J887" s="1"/>
      <c r="K887" s="1"/>
    </row>
    <row r="888" spans="1:11" ht="12.75">
      <c r="A888" s="1"/>
      <c r="B888" s="1"/>
      <c r="C888" s="1"/>
      <c r="D888" s="1"/>
      <c r="E888" s="1"/>
      <c r="F888" s="1"/>
      <c r="H888" s="1"/>
      <c r="I888" s="1"/>
      <c r="J888" s="1"/>
      <c r="K888" s="1"/>
    </row>
    <row r="889" spans="1:11" ht="12.75">
      <c r="A889" s="1"/>
      <c r="B889" s="1"/>
      <c r="C889" s="1"/>
      <c r="D889" s="1"/>
      <c r="E889" s="1"/>
      <c r="F889" s="1"/>
      <c r="H889" s="1"/>
      <c r="I889" s="1"/>
      <c r="J889" s="1"/>
      <c r="K889" s="1"/>
    </row>
    <row r="890" spans="1:11" ht="12.75">
      <c r="A890" s="1"/>
      <c r="B890" s="1"/>
      <c r="C890" s="1"/>
      <c r="D890" s="1"/>
      <c r="E890" s="1"/>
      <c r="F890" s="1"/>
      <c r="H890" s="1"/>
      <c r="I890" s="1"/>
      <c r="J890" s="1"/>
      <c r="K890" s="1"/>
    </row>
    <row r="891" spans="1:11" ht="12.75">
      <c r="A891" s="1"/>
      <c r="B891" s="1"/>
      <c r="C891" s="1"/>
      <c r="D891" s="1"/>
      <c r="E891" s="1"/>
      <c r="F891" s="1"/>
      <c r="H891" s="1"/>
      <c r="I891" s="1"/>
      <c r="J891" s="1"/>
      <c r="K891" s="1"/>
    </row>
    <row r="892" spans="1:11" ht="12.75">
      <c r="A892" s="1"/>
      <c r="B892" s="1"/>
      <c r="C892" s="1"/>
      <c r="D892" s="1"/>
      <c r="E892" s="1"/>
      <c r="F892" s="1"/>
      <c r="H892" s="1"/>
      <c r="I892" s="1"/>
      <c r="J892" s="1"/>
      <c r="K892" s="1"/>
    </row>
    <row r="893" spans="1:11" ht="12.75">
      <c r="A893" s="1"/>
      <c r="B893" s="1"/>
      <c r="C893" s="1"/>
      <c r="D893" s="1"/>
      <c r="E893" s="1"/>
      <c r="F893" s="1"/>
      <c r="H893" s="1"/>
      <c r="I893" s="1"/>
      <c r="J893" s="1"/>
      <c r="K893" s="1"/>
    </row>
    <row r="894" spans="1:11" ht="12.75">
      <c r="A894" s="1"/>
      <c r="B894" s="1"/>
      <c r="C894" s="1"/>
      <c r="D894" s="1"/>
      <c r="E894" s="1"/>
      <c r="F894" s="1"/>
      <c r="H894" s="1"/>
      <c r="I894" s="1"/>
      <c r="J894" s="1"/>
      <c r="K894" s="1"/>
    </row>
    <row r="895" spans="1:11" ht="12.75">
      <c r="A895" s="1"/>
      <c r="B895" s="1"/>
      <c r="C895" s="1"/>
      <c r="D895" s="1"/>
      <c r="E895" s="1"/>
      <c r="F895" s="1"/>
      <c r="H895" s="1"/>
      <c r="I895" s="1"/>
      <c r="J895" s="1"/>
      <c r="K895" s="1"/>
    </row>
    <row r="896" spans="1:11" ht="12.75">
      <c r="A896" s="1"/>
      <c r="B896" s="1"/>
      <c r="C896" s="1"/>
      <c r="D896" s="1"/>
      <c r="E896" s="1"/>
      <c r="F896" s="1"/>
      <c r="H896" s="1"/>
      <c r="I896" s="1"/>
      <c r="J896" s="1"/>
      <c r="K896" s="1"/>
    </row>
    <row r="897" spans="1:11" ht="12.75">
      <c r="A897" s="1"/>
      <c r="B897" s="1"/>
      <c r="C897" s="1"/>
      <c r="D897" s="1"/>
      <c r="E897" s="1"/>
      <c r="F897" s="1"/>
      <c r="H897" s="1"/>
      <c r="I897" s="1"/>
      <c r="J897" s="1"/>
      <c r="K897" s="1"/>
    </row>
    <row r="898" spans="1:11" ht="12.75">
      <c r="A898" s="1"/>
      <c r="B898" s="1"/>
      <c r="C898" s="1"/>
      <c r="D898" s="1"/>
      <c r="E898" s="1"/>
      <c r="F898" s="1"/>
      <c r="H898" s="1"/>
      <c r="I898" s="1"/>
      <c r="J898" s="1"/>
      <c r="K898" s="1"/>
    </row>
    <row r="899" spans="1:11" ht="12.75">
      <c r="A899" s="1"/>
      <c r="B899" s="1"/>
      <c r="C899" s="1"/>
      <c r="D899" s="1"/>
      <c r="E899" s="1"/>
      <c r="F899" s="1"/>
      <c r="H899" s="1"/>
      <c r="I899" s="1"/>
      <c r="J899" s="1"/>
      <c r="K899" s="1"/>
    </row>
    <row r="900" spans="1:11" ht="12.75">
      <c r="A900" s="1"/>
      <c r="B900" s="1"/>
      <c r="C900" s="1"/>
      <c r="D900" s="1"/>
      <c r="E900" s="1"/>
      <c r="F900" s="1"/>
      <c r="H900" s="1"/>
      <c r="I900" s="1"/>
      <c r="J900" s="1"/>
      <c r="K900" s="1"/>
    </row>
    <row r="901" spans="1:11" ht="12.75">
      <c r="A901" s="1"/>
      <c r="B901" s="1"/>
      <c r="C901" s="1"/>
      <c r="D901" s="1"/>
      <c r="E901" s="1"/>
      <c r="F901" s="1"/>
      <c r="H901" s="1"/>
      <c r="I901" s="1"/>
      <c r="J901" s="1"/>
      <c r="K901" s="1"/>
    </row>
    <row r="902" spans="1:11" ht="12.75">
      <c r="A902" s="1"/>
      <c r="B902" s="1"/>
      <c r="C902" s="1"/>
      <c r="D902" s="1"/>
      <c r="E902" s="1"/>
      <c r="F902" s="1"/>
      <c r="H902" s="1"/>
      <c r="I902" s="1"/>
      <c r="J902" s="1"/>
      <c r="K902" s="1"/>
    </row>
    <row r="903" spans="1:11" ht="12.75">
      <c r="A903" s="1"/>
      <c r="B903" s="1"/>
      <c r="C903" s="1"/>
      <c r="D903" s="1"/>
      <c r="E903" s="1"/>
      <c r="F903" s="1"/>
      <c r="H903" s="1"/>
      <c r="I903" s="1"/>
      <c r="J903" s="1"/>
      <c r="K903" s="1"/>
    </row>
    <row r="904" spans="1:11" ht="12.75">
      <c r="A904" s="1"/>
      <c r="B904" s="1"/>
      <c r="C904" s="1"/>
      <c r="D904" s="1"/>
      <c r="E904" s="1"/>
      <c r="F904" s="1"/>
      <c r="H904" s="1"/>
      <c r="I904" s="1"/>
      <c r="J904" s="1"/>
      <c r="K904" s="1"/>
    </row>
    <row r="905" spans="1:11" ht="12.75">
      <c r="A905" s="1"/>
      <c r="B905" s="1"/>
      <c r="C905" s="1"/>
      <c r="D905" s="1"/>
      <c r="E905" s="1"/>
      <c r="F905" s="1"/>
      <c r="H905" s="1"/>
      <c r="I905" s="1"/>
      <c r="J905" s="1"/>
      <c r="K905" s="1"/>
    </row>
    <row r="906" spans="1:11" ht="12.75">
      <c r="A906" s="1"/>
      <c r="B906" s="1"/>
      <c r="C906" s="1"/>
      <c r="D906" s="1"/>
      <c r="E906" s="1"/>
      <c r="F906" s="1"/>
      <c r="H906" s="1"/>
      <c r="I906" s="1"/>
      <c r="J906" s="1"/>
      <c r="K906" s="1"/>
    </row>
    <row r="907" spans="1:11" ht="12.75">
      <c r="A907" s="1"/>
      <c r="B907" s="1"/>
      <c r="C907" s="1"/>
      <c r="D907" s="1"/>
      <c r="E907" s="1"/>
      <c r="F907" s="1"/>
      <c r="H907" s="1"/>
      <c r="I907" s="1"/>
      <c r="J907" s="1"/>
      <c r="K907" s="1"/>
    </row>
    <row r="908" spans="1:11" ht="12.75">
      <c r="A908" s="1"/>
      <c r="B908" s="1"/>
      <c r="C908" s="1"/>
      <c r="D908" s="1"/>
      <c r="E908" s="1"/>
      <c r="F908" s="1"/>
      <c r="H908" s="1"/>
      <c r="I908" s="1"/>
      <c r="J908" s="1"/>
      <c r="K908" s="1"/>
    </row>
    <row r="909" spans="1:11" ht="12.75">
      <c r="A909" s="1"/>
      <c r="B909" s="1"/>
      <c r="C909" s="1"/>
      <c r="D909" s="1"/>
      <c r="E909" s="1"/>
      <c r="F909" s="1"/>
      <c r="H909" s="1"/>
      <c r="I909" s="1"/>
      <c r="J909" s="1"/>
      <c r="K909" s="1"/>
    </row>
    <row r="910" spans="1:11" ht="12.75">
      <c r="A910" s="1"/>
      <c r="B910" s="1"/>
      <c r="C910" s="1"/>
      <c r="D910" s="1"/>
      <c r="E910" s="1"/>
      <c r="F910" s="1"/>
      <c r="H910" s="1"/>
      <c r="I910" s="1"/>
      <c r="J910" s="1"/>
      <c r="K910" s="1"/>
    </row>
    <row r="911" spans="1:11" ht="12.75">
      <c r="A911" s="1"/>
      <c r="B911" s="1"/>
      <c r="C911" s="1"/>
      <c r="D911" s="1"/>
      <c r="E911" s="1"/>
      <c r="F911" s="1"/>
      <c r="H911" s="1"/>
      <c r="I911" s="1"/>
      <c r="J911" s="1"/>
      <c r="K911" s="1"/>
    </row>
    <row r="912" spans="1:11" ht="12.75">
      <c r="A912" s="1"/>
      <c r="B912" s="1"/>
      <c r="C912" s="1"/>
      <c r="D912" s="1"/>
      <c r="E912" s="1"/>
      <c r="F912" s="1"/>
      <c r="H912" s="1"/>
      <c r="I912" s="1"/>
      <c r="J912" s="1"/>
      <c r="K912" s="1"/>
    </row>
    <row r="913" spans="1:11" ht="12.75">
      <c r="A913" s="1"/>
      <c r="B913" s="1"/>
      <c r="C913" s="1"/>
      <c r="D913" s="1"/>
      <c r="E913" s="1"/>
      <c r="F913" s="1"/>
      <c r="H913" s="1"/>
      <c r="I913" s="1"/>
      <c r="J913" s="1"/>
      <c r="K913" s="1"/>
    </row>
    <row r="914" spans="1:11" ht="12.75">
      <c r="A914" s="1"/>
      <c r="B914" s="1"/>
      <c r="C914" s="1"/>
      <c r="D914" s="1"/>
      <c r="E914" s="1"/>
      <c r="F914" s="1"/>
      <c r="H914" s="1"/>
      <c r="I914" s="1"/>
      <c r="J914" s="1"/>
      <c r="K914" s="1"/>
    </row>
    <row r="915" spans="1:11" ht="12.75">
      <c r="A915" s="1"/>
      <c r="B915" s="1"/>
      <c r="C915" s="1"/>
      <c r="D915" s="1"/>
      <c r="E915" s="1"/>
      <c r="F915" s="1"/>
      <c r="H915" s="1"/>
      <c r="I915" s="1"/>
      <c r="J915" s="1"/>
      <c r="K915" s="1"/>
    </row>
    <row r="916" spans="1:11" ht="12.75">
      <c r="A916" s="1"/>
      <c r="B916" s="1"/>
      <c r="C916" s="1"/>
      <c r="D916" s="1"/>
      <c r="E916" s="1"/>
      <c r="F916" s="1"/>
      <c r="H916" s="1"/>
      <c r="I916" s="1"/>
      <c r="J916" s="1"/>
      <c r="K916" s="1"/>
    </row>
    <row r="917" spans="1:11" ht="12.75">
      <c r="A917" s="1"/>
      <c r="B917" s="1"/>
      <c r="C917" s="1"/>
      <c r="D917" s="1"/>
      <c r="E917" s="1"/>
      <c r="F917" s="1"/>
      <c r="H917" s="1"/>
      <c r="I917" s="1"/>
      <c r="J917" s="1"/>
      <c r="K917" s="1"/>
    </row>
    <row r="918" spans="1:11" ht="12.75">
      <c r="A918" s="1"/>
      <c r="B918" s="1"/>
      <c r="C918" s="1"/>
      <c r="D918" s="1"/>
      <c r="E918" s="1"/>
      <c r="F918" s="1"/>
      <c r="H918" s="1"/>
      <c r="I918" s="1"/>
      <c r="J918" s="1"/>
      <c r="K918" s="1"/>
    </row>
    <row r="919" spans="1:11" ht="12.75">
      <c r="A919" s="1"/>
      <c r="B919" s="1"/>
      <c r="C919" s="1"/>
      <c r="D919" s="1"/>
      <c r="E919" s="1"/>
      <c r="F919" s="1"/>
      <c r="H919" s="1"/>
      <c r="I919" s="1"/>
      <c r="J919" s="1"/>
      <c r="K919" s="1"/>
    </row>
    <row r="920" spans="1:11" ht="12.75">
      <c r="A920" s="1"/>
      <c r="B920" s="1"/>
      <c r="C920" s="1"/>
      <c r="D920" s="1"/>
      <c r="E920" s="1"/>
      <c r="F920" s="1"/>
      <c r="H920" s="1"/>
      <c r="I920" s="1"/>
      <c r="J920" s="1"/>
      <c r="K920" s="1"/>
    </row>
    <row r="921" spans="1:11" ht="12.75">
      <c r="A921" s="1"/>
      <c r="B921" s="1"/>
      <c r="C921" s="1"/>
      <c r="D921" s="1"/>
      <c r="E921" s="1"/>
      <c r="F921" s="1"/>
      <c r="H921" s="1"/>
      <c r="I921" s="1"/>
      <c r="J921" s="1"/>
      <c r="K921" s="1"/>
    </row>
    <row r="922" spans="1:11" ht="12.75">
      <c r="A922" s="1"/>
      <c r="B922" s="1"/>
      <c r="C922" s="1"/>
      <c r="D922" s="1"/>
      <c r="E922" s="1"/>
      <c r="F922" s="1"/>
      <c r="H922" s="1"/>
      <c r="I922" s="1"/>
      <c r="J922" s="1"/>
      <c r="K922" s="1"/>
    </row>
    <row r="923" spans="1:11" ht="12.75">
      <c r="A923" s="1"/>
      <c r="B923" s="1"/>
      <c r="C923" s="1"/>
      <c r="D923" s="1"/>
      <c r="E923" s="1"/>
      <c r="F923" s="1"/>
      <c r="H923" s="1"/>
      <c r="I923" s="1"/>
      <c r="J923" s="1"/>
      <c r="K923" s="1"/>
    </row>
    <row r="924" spans="1:11" ht="12.75">
      <c r="A924" s="1"/>
      <c r="B924" s="1"/>
      <c r="C924" s="1"/>
      <c r="D924" s="1"/>
      <c r="E924" s="1"/>
      <c r="F924" s="1"/>
      <c r="H924" s="1"/>
      <c r="I924" s="1"/>
      <c r="J924" s="1"/>
      <c r="K924" s="1"/>
    </row>
    <row r="925" spans="1:11" ht="12.75">
      <c r="A925" s="1"/>
      <c r="B925" s="1"/>
      <c r="C925" s="1"/>
      <c r="D925" s="1"/>
      <c r="E925" s="1"/>
      <c r="F925" s="1"/>
      <c r="H925" s="1"/>
      <c r="I925" s="1"/>
      <c r="J925" s="1"/>
      <c r="K925" s="1"/>
    </row>
    <row r="926" spans="1:11" ht="12.75">
      <c r="A926" s="1"/>
      <c r="B926" s="1"/>
      <c r="C926" s="1"/>
      <c r="D926" s="1"/>
      <c r="E926" s="1"/>
      <c r="F926" s="1"/>
      <c r="H926" s="1"/>
      <c r="I926" s="1"/>
      <c r="J926" s="1"/>
      <c r="K926" s="1"/>
    </row>
    <row r="927" spans="1:11" ht="12.75">
      <c r="A927" s="1"/>
      <c r="B927" s="1"/>
      <c r="C927" s="1"/>
      <c r="D927" s="1"/>
      <c r="E927" s="1"/>
      <c r="F927" s="1"/>
      <c r="H927" s="1"/>
      <c r="I927" s="1"/>
      <c r="J927" s="1"/>
      <c r="K927" s="1"/>
    </row>
    <row r="928" spans="1:11" ht="12.75">
      <c r="A928" s="1"/>
      <c r="B928" s="1"/>
      <c r="C928" s="1"/>
      <c r="D928" s="1"/>
      <c r="E928" s="1"/>
      <c r="F928" s="1"/>
      <c r="H928" s="1"/>
      <c r="I928" s="1"/>
      <c r="J928" s="1"/>
      <c r="K928" s="1"/>
    </row>
    <row r="929" spans="1:11" ht="12.75">
      <c r="A929" s="1"/>
      <c r="B929" s="1"/>
      <c r="C929" s="1"/>
      <c r="D929" s="1"/>
      <c r="E929" s="1"/>
      <c r="F929" s="1"/>
      <c r="H929" s="1"/>
      <c r="I929" s="1"/>
      <c r="J929" s="1"/>
      <c r="K929" s="1"/>
    </row>
    <row r="930" spans="1:11" ht="12.75">
      <c r="A930" s="1"/>
      <c r="B930" s="1"/>
      <c r="C930" s="1"/>
      <c r="D930" s="1"/>
      <c r="E930" s="1"/>
      <c r="F930" s="1"/>
      <c r="H930" s="1"/>
      <c r="I930" s="1"/>
      <c r="J930" s="1"/>
      <c r="K930" s="1"/>
    </row>
    <row r="931" spans="1:11" ht="12.75">
      <c r="A931" s="1"/>
      <c r="B931" s="1"/>
      <c r="C931" s="1"/>
      <c r="D931" s="1"/>
      <c r="E931" s="1"/>
      <c r="F931" s="1"/>
      <c r="H931" s="1"/>
      <c r="I931" s="1"/>
      <c r="J931" s="1"/>
      <c r="K931" s="1"/>
    </row>
    <row r="932" spans="1:11" ht="12.75">
      <c r="A932" s="1"/>
      <c r="B932" s="1"/>
      <c r="C932" s="1"/>
      <c r="D932" s="1"/>
      <c r="E932" s="1"/>
      <c r="F932" s="1"/>
      <c r="H932" s="1"/>
      <c r="I932" s="1"/>
      <c r="J932" s="1"/>
      <c r="K932" s="1"/>
    </row>
    <row r="933" spans="1:11" ht="12.75">
      <c r="A933" s="1"/>
      <c r="B933" s="1"/>
      <c r="C933" s="1"/>
      <c r="D933" s="1"/>
      <c r="E933" s="1"/>
      <c r="F933" s="1"/>
      <c r="H933" s="1"/>
      <c r="I933" s="1"/>
      <c r="J933" s="1"/>
      <c r="K933" s="1"/>
    </row>
    <row r="934" spans="1:11" ht="12.75">
      <c r="A934" s="1"/>
      <c r="B934" s="1"/>
      <c r="C934" s="1"/>
      <c r="D934" s="1"/>
      <c r="E934" s="1"/>
      <c r="F934" s="1"/>
      <c r="H934" s="1"/>
      <c r="I934" s="1"/>
      <c r="J934" s="1"/>
      <c r="K934" s="1"/>
    </row>
    <row r="935" spans="1:11" ht="12.75">
      <c r="A935" s="1"/>
      <c r="B935" s="1"/>
      <c r="C935" s="1"/>
      <c r="D935" s="1"/>
      <c r="E935" s="1"/>
      <c r="F935" s="1"/>
      <c r="H935" s="1"/>
      <c r="I935" s="1"/>
      <c r="J935" s="1"/>
      <c r="K935" s="1"/>
    </row>
    <row r="936" spans="1:11" ht="12.75">
      <c r="A936" s="1"/>
      <c r="B936" s="1"/>
      <c r="C936" s="1"/>
      <c r="D936" s="1"/>
      <c r="E936" s="1"/>
      <c r="F936" s="1"/>
      <c r="H936" s="1"/>
      <c r="I936" s="1"/>
      <c r="J936" s="1"/>
      <c r="K936" s="1"/>
    </row>
    <row r="937" spans="1:11" ht="12.75">
      <c r="A937" s="1"/>
      <c r="B937" s="1"/>
      <c r="C937" s="1"/>
      <c r="D937" s="1"/>
      <c r="E937" s="1"/>
      <c r="F937" s="1"/>
      <c r="H937" s="1"/>
      <c r="I937" s="1"/>
      <c r="J937" s="1"/>
      <c r="K937" s="1"/>
    </row>
    <row r="938" spans="1:11" ht="12.75">
      <c r="A938" s="1"/>
      <c r="B938" s="1"/>
      <c r="C938" s="1"/>
      <c r="D938" s="1"/>
      <c r="E938" s="1"/>
      <c r="F938" s="1"/>
      <c r="H938" s="1"/>
      <c r="I938" s="1"/>
      <c r="J938" s="1"/>
      <c r="K938" s="1"/>
    </row>
    <row r="939" spans="1:11" ht="12.75">
      <c r="A939" s="1"/>
      <c r="B939" s="1"/>
      <c r="C939" s="1"/>
      <c r="D939" s="1"/>
      <c r="E939" s="1"/>
      <c r="F939" s="1"/>
      <c r="H939" s="1"/>
      <c r="I939" s="1"/>
      <c r="J939" s="1"/>
      <c r="K939" s="1"/>
    </row>
    <row r="940" spans="1:11" ht="12.75">
      <c r="A940" s="1"/>
      <c r="B940" s="1"/>
      <c r="C940" s="1"/>
      <c r="D940" s="1"/>
      <c r="E940" s="1"/>
      <c r="F940" s="1"/>
      <c r="H940" s="1"/>
      <c r="I940" s="1"/>
      <c r="J940" s="1"/>
      <c r="K940" s="1"/>
    </row>
    <row r="941" spans="1:11" ht="12.75">
      <c r="A941" s="1"/>
      <c r="B941" s="1"/>
      <c r="C941" s="1"/>
      <c r="D941" s="1"/>
      <c r="E941" s="1"/>
      <c r="F941" s="1"/>
      <c r="H941" s="1"/>
      <c r="I941" s="1"/>
      <c r="J941" s="1"/>
      <c r="K941" s="1"/>
    </row>
    <row r="942" spans="1:11" ht="12.75">
      <c r="A942" s="1"/>
      <c r="B942" s="1"/>
      <c r="C942" s="1"/>
      <c r="D942" s="1"/>
      <c r="E942" s="1"/>
      <c r="F942" s="1"/>
      <c r="H942" s="1"/>
      <c r="I942" s="1"/>
      <c r="J942" s="1"/>
      <c r="K942" s="1"/>
    </row>
    <row r="943" spans="1:11" ht="12.75">
      <c r="A943" s="1"/>
      <c r="B943" s="1"/>
      <c r="C943" s="1"/>
      <c r="D943" s="1"/>
      <c r="E943" s="1"/>
      <c r="F943" s="1"/>
      <c r="H943" s="1"/>
      <c r="I943" s="1"/>
      <c r="J943" s="1"/>
      <c r="K943" s="1"/>
    </row>
    <row r="944" spans="1:11" ht="12.75">
      <c r="A944" s="1"/>
      <c r="B944" s="1"/>
      <c r="C944" s="1"/>
      <c r="D944" s="1"/>
      <c r="E944" s="1"/>
      <c r="F944" s="1"/>
      <c r="H944" s="1"/>
      <c r="I944" s="1"/>
      <c r="J944" s="1"/>
      <c r="K944" s="1"/>
    </row>
    <row r="945" spans="1:11" ht="12.75">
      <c r="A945" s="1"/>
      <c r="B945" s="1"/>
      <c r="C945" s="1"/>
      <c r="D945" s="1"/>
      <c r="E945" s="1"/>
      <c r="F945" s="1"/>
      <c r="H945" s="1"/>
      <c r="I945" s="1"/>
      <c r="J945" s="1"/>
      <c r="K945" s="1"/>
    </row>
    <row r="946" spans="1:11" ht="12.75">
      <c r="A946" s="1"/>
      <c r="B946" s="1"/>
      <c r="C946" s="1"/>
      <c r="D946" s="1"/>
      <c r="E946" s="1"/>
      <c r="F946" s="1"/>
      <c r="H946" s="1"/>
      <c r="I946" s="1"/>
      <c r="J946" s="1"/>
      <c r="K946" s="1"/>
    </row>
    <row r="947" spans="1:11" ht="12.75">
      <c r="A947" s="1"/>
      <c r="B947" s="1"/>
      <c r="C947" s="1"/>
      <c r="D947" s="1"/>
      <c r="E947" s="1"/>
      <c r="F947" s="1"/>
      <c r="H947" s="1"/>
      <c r="I947" s="1"/>
      <c r="J947" s="1"/>
      <c r="K947" s="1"/>
    </row>
    <row r="948" spans="1:11" ht="12.75">
      <c r="A948" s="1"/>
      <c r="B948" s="1"/>
      <c r="C948" s="1"/>
      <c r="D948" s="1"/>
      <c r="E948" s="1"/>
      <c r="F948" s="1"/>
      <c r="H948" s="1"/>
      <c r="I948" s="1"/>
      <c r="J948" s="1"/>
      <c r="K948" s="1"/>
    </row>
    <row r="949" spans="1:11" ht="12.75">
      <c r="A949" s="1"/>
      <c r="B949" s="1"/>
      <c r="C949" s="1"/>
      <c r="D949" s="1"/>
      <c r="E949" s="1"/>
      <c r="F949" s="1"/>
      <c r="H949" s="1"/>
      <c r="I949" s="1"/>
      <c r="J949" s="1"/>
      <c r="K949" s="1"/>
    </row>
    <row r="950" spans="1:11" ht="12.75">
      <c r="A950" s="1"/>
      <c r="B950" s="1"/>
      <c r="C950" s="1"/>
      <c r="D950" s="1"/>
      <c r="E950" s="1"/>
      <c r="F950" s="1"/>
      <c r="H950" s="1"/>
      <c r="I950" s="1"/>
      <c r="J950" s="1"/>
      <c r="K950" s="1"/>
    </row>
    <row r="951" spans="1:11" ht="12.75">
      <c r="A951" s="1"/>
      <c r="B951" s="1"/>
      <c r="C951" s="1"/>
      <c r="D951" s="1"/>
      <c r="E951" s="1"/>
      <c r="F951" s="1"/>
      <c r="H951" s="1"/>
      <c r="I951" s="1"/>
      <c r="J951" s="1"/>
      <c r="K951" s="1"/>
    </row>
    <row r="952" spans="1:11" ht="12.75">
      <c r="A952" s="1"/>
      <c r="B952" s="1"/>
      <c r="C952" s="1"/>
      <c r="D952" s="1"/>
      <c r="E952" s="1"/>
      <c r="F952" s="1"/>
      <c r="H952" s="1"/>
      <c r="I952" s="1"/>
      <c r="J952" s="1"/>
      <c r="K952" s="1"/>
    </row>
    <row r="953" spans="1:11" ht="12.75">
      <c r="A953" s="1"/>
      <c r="B953" s="1"/>
      <c r="C953" s="1"/>
      <c r="D953" s="1"/>
      <c r="E953" s="1"/>
      <c r="F953" s="1"/>
      <c r="H953" s="1"/>
      <c r="I953" s="1"/>
      <c r="J953" s="1"/>
      <c r="K953" s="1"/>
    </row>
    <row r="954" spans="1:11" ht="12.75">
      <c r="A954" s="1"/>
      <c r="B954" s="1"/>
      <c r="C954" s="1"/>
      <c r="D954" s="1"/>
      <c r="E954" s="1"/>
      <c r="F954" s="1"/>
      <c r="H954" s="1"/>
      <c r="I954" s="1"/>
      <c r="J954" s="1"/>
      <c r="K954" s="1"/>
    </row>
    <row r="955" spans="1:11" ht="12.75">
      <c r="A955" s="1"/>
      <c r="B955" s="1"/>
      <c r="C955" s="1"/>
      <c r="D955" s="1"/>
      <c r="E955" s="1"/>
      <c r="F955" s="1"/>
      <c r="H955" s="1"/>
      <c r="I955" s="1"/>
      <c r="J955" s="1"/>
      <c r="K955" s="1"/>
    </row>
    <row r="956" spans="1:11" ht="12.75">
      <c r="A956" s="1"/>
      <c r="B956" s="1"/>
      <c r="C956" s="1"/>
      <c r="D956" s="1"/>
      <c r="E956" s="1"/>
      <c r="F956" s="1"/>
      <c r="H956" s="1"/>
      <c r="I956" s="1"/>
      <c r="J956" s="1"/>
      <c r="K956" s="1"/>
    </row>
    <row r="957" spans="1:11" ht="12.75">
      <c r="A957" s="1"/>
      <c r="B957" s="1"/>
      <c r="C957" s="1"/>
      <c r="D957" s="1"/>
      <c r="E957" s="1"/>
      <c r="F957" s="1"/>
      <c r="H957" s="1"/>
      <c r="I957" s="1"/>
      <c r="J957" s="1"/>
      <c r="K957" s="1"/>
    </row>
    <row r="958" spans="1:11" ht="12.75">
      <c r="A958" s="1"/>
      <c r="B958" s="1"/>
      <c r="C958" s="1"/>
      <c r="D958" s="1"/>
      <c r="E958" s="1"/>
      <c r="F958" s="1"/>
      <c r="H958" s="1"/>
      <c r="I958" s="1"/>
      <c r="J958" s="1"/>
      <c r="K958" s="1"/>
    </row>
    <row r="959" spans="1:11" ht="12.75">
      <c r="A959" s="1"/>
      <c r="B959" s="1"/>
      <c r="C959" s="1"/>
      <c r="D959" s="1"/>
      <c r="E959" s="1"/>
      <c r="F959" s="1"/>
      <c r="H959" s="1"/>
      <c r="I959" s="1"/>
      <c r="J959" s="1"/>
      <c r="K959" s="1"/>
    </row>
    <row r="960" spans="1:11" ht="12.75">
      <c r="A960" s="1"/>
      <c r="B960" s="1"/>
      <c r="C960" s="1"/>
      <c r="D960" s="1"/>
      <c r="E960" s="1"/>
      <c r="F960" s="1"/>
      <c r="H960" s="1"/>
      <c r="I960" s="1"/>
      <c r="J960" s="1"/>
      <c r="K960" s="1"/>
    </row>
    <row r="961" spans="1:11" ht="12.75">
      <c r="A961" s="1"/>
      <c r="B961" s="1"/>
      <c r="C961" s="1"/>
      <c r="D961" s="1"/>
      <c r="E961" s="1"/>
      <c r="F961" s="1"/>
      <c r="H961" s="1"/>
      <c r="I961" s="1"/>
      <c r="J961" s="1"/>
      <c r="K961" s="1"/>
    </row>
    <row r="962" spans="1:11" ht="12.75">
      <c r="A962" s="1"/>
      <c r="B962" s="1"/>
      <c r="C962" s="1"/>
      <c r="D962" s="1"/>
      <c r="E962" s="1"/>
      <c r="F962" s="1"/>
      <c r="H962" s="1"/>
      <c r="I962" s="1"/>
      <c r="J962" s="1"/>
      <c r="K962" s="1"/>
    </row>
    <row r="963" spans="1:11" ht="12.75">
      <c r="A963" s="1"/>
      <c r="B963" s="1"/>
      <c r="C963" s="1"/>
      <c r="D963" s="1"/>
      <c r="E963" s="1"/>
      <c r="F963" s="1"/>
      <c r="H963" s="1"/>
      <c r="I963" s="1"/>
      <c r="J963" s="1"/>
      <c r="K963" s="1"/>
    </row>
    <row r="964" spans="1:11" ht="12.75">
      <c r="A964" s="1"/>
      <c r="B964" s="1"/>
      <c r="C964" s="1"/>
      <c r="D964" s="1"/>
      <c r="E964" s="1"/>
      <c r="F964" s="1"/>
      <c r="H964" s="1"/>
      <c r="I964" s="1"/>
      <c r="J964" s="1"/>
      <c r="K964" s="1"/>
    </row>
    <row r="965" spans="1:11" ht="12.75">
      <c r="A965" s="1"/>
      <c r="B965" s="1"/>
      <c r="C965" s="1"/>
      <c r="D965" s="1"/>
      <c r="E965" s="1"/>
      <c r="F965" s="1"/>
      <c r="H965" s="1"/>
      <c r="I965" s="1"/>
      <c r="J965" s="1"/>
      <c r="K965" s="1"/>
    </row>
    <row r="966" spans="1:11" ht="12.75">
      <c r="A966" s="1"/>
      <c r="B966" s="1"/>
      <c r="C966" s="1"/>
      <c r="D966" s="1"/>
      <c r="E966" s="1"/>
      <c r="F966" s="1"/>
      <c r="H966" s="1"/>
      <c r="I966" s="1"/>
      <c r="J966" s="1"/>
      <c r="K966" s="1"/>
    </row>
    <row r="967" spans="1:11" ht="12.75">
      <c r="A967" s="1"/>
      <c r="B967" s="1"/>
      <c r="C967" s="1"/>
      <c r="D967" s="1"/>
      <c r="E967" s="1"/>
      <c r="F967" s="1"/>
      <c r="H967" s="1"/>
      <c r="I967" s="1"/>
      <c r="J967" s="1"/>
      <c r="K967" s="1"/>
    </row>
    <row r="968" spans="1:11" ht="12.75">
      <c r="A968" s="1"/>
      <c r="B968" s="1"/>
      <c r="C968" s="1"/>
      <c r="D968" s="1"/>
      <c r="E968" s="1"/>
      <c r="F968" s="1"/>
      <c r="H968" s="1"/>
      <c r="I968" s="1"/>
      <c r="J968" s="1"/>
      <c r="K968" s="1"/>
    </row>
    <row r="969" spans="1:11" ht="12.75">
      <c r="A969" s="1"/>
      <c r="B969" s="1"/>
      <c r="C969" s="1"/>
      <c r="D969" s="1"/>
      <c r="E969" s="1"/>
      <c r="F969" s="1"/>
      <c r="H969" s="1"/>
      <c r="I969" s="1"/>
      <c r="J969" s="1"/>
      <c r="K969" s="1"/>
    </row>
    <row r="970" spans="1:11" ht="12.75">
      <c r="A970" s="1"/>
      <c r="B970" s="1"/>
      <c r="C970" s="1"/>
      <c r="D970" s="1"/>
      <c r="E970" s="1"/>
      <c r="F970" s="1"/>
      <c r="H970" s="1"/>
      <c r="I970" s="1"/>
      <c r="J970" s="1"/>
      <c r="K970" s="1"/>
    </row>
    <row r="971" spans="1:11" ht="12.75">
      <c r="A971" s="1"/>
      <c r="B971" s="1"/>
      <c r="C971" s="1"/>
      <c r="D971" s="1"/>
      <c r="E971" s="1"/>
      <c r="F971" s="1"/>
      <c r="H971" s="1"/>
      <c r="I971" s="1"/>
      <c r="J971" s="1"/>
      <c r="K971" s="1"/>
    </row>
    <row r="972" spans="1:11" ht="12.75">
      <c r="A972" s="1"/>
      <c r="B972" s="1"/>
      <c r="C972" s="1"/>
      <c r="D972" s="1"/>
      <c r="E972" s="1"/>
      <c r="F972" s="1"/>
      <c r="H972" s="1"/>
      <c r="I972" s="1"/>
      <c r="J972" s="1"/>
      <c r="K972" s="1"/>
    </row>
    <row r="973" spans="1:11" ht="12.75">
      <c r="A973" s="1"/>
      <c r="B973" s="1"/>
      <c r="C973" s="1"/>
      <c r="D973" s="1"/>
      <c r="E973" s="1"/>
      <c r="F973" s="1"/>
      <c r="H973" s="1"/>
      <c r="I973" s="1"/>
      <c r="J973" s="1"/>
      <c r="K973" s="1"/>
    </row>
    <row r="974" spans="1:11" ht="12.75">
      <c r="A974" s="1"/>
      <c r="B974" s="1"/>
      <c r="C974" s="1"/>
      <c r="D974" s="1"/>
      <c r="E974" s="1"/>
      <c r="F974" s="1"/>
      <c r="H974" s="1"/>
      <c r="I974" s="1"/>
      <c r="J974" s="1"/>
      <c r="K974" s="1"/>
    </row>
    <row r="975" spans="1:11" ht="12.75">
      <c r="A975" s="1"/>
      <c r="B975" s="1"/>
      <c r="C975" s="1"/>
      <c r="D975" s="1"/>
      <c r="E975" s="1"/>
      <c r="F975" s="1"/>
      <c r="H975" s="1"/>
      <c r="I975" s="1"/>
      <c r="J975" s="1"/>
      <c r="K975" s="1"/>
    </row>
    <row r="976" spans="1:11" ht="12.75">
      <c r="A976" s="1"/>
      <c r="B976" s="1"/>
      <c r="C976" s="1"/>
      <c r="D976" s="1"/>
      <c r="E976" s="1"/>
      <c r="F976" s="1"/>
      <c r="H976" s="1"/>
      <c r="I976" s="1"/>
      <c r="J976" s="1"/>
      <c r="K976" s="1"/>
    </row>
    <row r="977" spans="1:11" ht="12.75">
      <c r="A977" s="1"/>
      <c r="B977" s="1"/>
      <c r="C977" s="1"/>
      <c r="D977" s="1"/>
      <c r="E977" s="1"/>
      <c r="F977" s="1"/>
      <c r="H977" s="1"/>
      <c r="I977" s="1"/>
      <c r="J977" s="1"/>
      <c r="K977" s="1"/>
    </row>
    <row r="978" spans="1:11" ht="12.75">
      <c r="A978" s="1"/>
      <c r="B978" s="1"/>
      <c r="C978" s="1"/>
      <c r="D978" s="1"/>
      <c r="E978" s="1"/>
      <c r="F978" s="1"/>
      <c r="H978" s="1"/>
      <c r="I978" s="1"/>
      <c r="J978" s="1"/>
      <c r="K978" s="1"/>
    </row>
    <row r="979" spans="1:11" ht="12.75">
      <c r="A979" s="1"/>
      <c r="B979" s="1"/>
      <c r="C979" s="1"/>
      <c r="D979" s="1"/>
      <c r="E979" s="1"/>
      <c r="F979" s="1"/>
      <c r="H979" s="1"/>
      <c r="I979" s="1"/>
      <c r="J979" s="1"/>
      <c r="K979" s="1"/>
    </row>
    <row r="980" spans="1:11" ht="12.75">
      <c r="A980" s="1"/>
      <c r="B980" s="1"/>
      <c r="C980" s="1"/>
      <c r="D980" s="1"/>
      <c r="E980" s="1"/>
      <c r="F980" s="1"/>
      <c r="H980" s="1"/>
      <c r="I980" s="1"/>
      <c r="J980" s="1"/>
      <c r="K980" s="1"/>
    </row>
    <row r="981" spans="1:11" ht="12.75">
      <c r="A981" s="1"/>
      <c r="B981" s="1"/>
      <c r="C981" s="1"/>
      <c r="D981" s="1"/>
      <c r="E981" s="1"/>
      <c r="F981" s="1"/>
      <c r="H981" s="1"/>
      <c r="I981" s="1"/>
      <c r="J981" s="1"/>
      <c r="K981" s="1"/>
    </row>
    <row r="982" spans="1:11" ht="12.75">
      <c r="A982" s="1"/>
      <c r="B982" s="1"/>
      <c r="C982" s="1"/>
      <c r="D982" s="1"/>
      <c r="E982" s="1"/>
      <c r="F982" s="1"/>
      <c r="H982" s="1"/>
      <c r="I982" s="1"/>
      <c r="J982" s="1"/>
      <c r="K982" s="1"/>
    </row>
    <row r="983" spans="1:11" ht="12.75">
      <c r="A983" s="1"/>
      <c r="B983" s="1"/>
      <c r="C983" s="1"/>
      <c r="D983" s="1"/>
      <c r="E983" s="1"/>
      <c r="F983" s="1"/>
      <c r="H983" s="1"/>
      <c r="I983" s="1"/>
      <c r="J983" s="1"/>
      <c r="K983" s="1"/>
    </row>
    <row r="984" spans="1:11" ht="12.75">
      <c r="A984" s="1"/>
      <c r="B984" s="1"/>
      <c r="C984" s="1"/>
      <c r="D984" s="1"/>
      <c r="E984" s="1"/>
      <c r="F984" s="1"/>
      <c r="H984" s="1"/>
      <c r="I984" s="1"/>
      <c r="J984" s="1"/>
      <c r="K984" s="1"/>
    </row>
    <row r="985" spans="1:11" ht="12.75">
      <c r="A985" s="1"/>
      <c r="B985" s="1"/>
      <c r="C985" s="1"/>
      <c r="D985" s="1"/>
      <c r="E985" s="1"/>
      <c r="F985" s="1"/>
      <c r="H985" s="1"/>
      <c r="I985" s="1"/>
      <c r="J985" s="1"/>
      <c r="K985" s="1"/>
    </row>
    <row r="986" spans="1:11" ht="12.75">
      <c r="A986" s="1"/>
      <c r="B986" s="1"/>
      <c r="C986" s="1"/>
      <c r="D986" s="1"/>
      <c r="E986" s="1"/>
      <c r="F986" s="1"/>
      <c r="H986" s="1"/>
      <c r="I986" s="1"/>
      <c r="J986" s="1"/>
      <c r="K986" s="1"/>
    </row>
    <row r="987" spans="1:11" ht="12.75">
      <c r="A987" s="1"/>
      <c r="B987" s="1"/>
      <c r="C987" s="1"/>
      <c r="D987" s="1"/>
      <c r="E987" s="1"/>
      <c r="F987" s="1"/>
      <c r="H987" s="1"/>
      <c r="I987" s="1"/>
      <c r="J987" s="1"/>
      <c r="K987" s="1"/>
    </row>
    <row r="988" spans="1:11" ht="12.75">
      <c r="A988" s="1"/>
      <c r="B988" s="1"/>
      <c r="C988" s="1"/>
      <c r="D988" s="1"/>
      <c r="E988" s="1"/>
      <c r="F988" s="1"/>
      <c r="H988" s="1"/>
      <c r="I988" s="1"/>
      <c r="J988" s="1"/>
      <c r="K988" s="1"/>
    </row>
    <row r="989" spans="1:11" ht="12.75">
      <c r="A989" s="1"/>
      <c r="B989" s="1"/>
      <c r="C989" s="1"/>
      <c r="D989" s="1"/>
      <c r="E989" s="1"/>
      <c r="F989" s="1"/>
      <c r="H989" s="1"/>
      <c r="I989" s="1"/>
      <c r="J989" s="1"/>
      <c r="K989" s="1"/>
    </row>
    <row r="990" spans="1:11" ht="12.75">
      <c r="A990" s="1"/>
      <c r="B990" s="1"/>
      <c r="C990" s="1"/>
      <c r="D990" s="1"/>
      <c r="E990" s="1"/>
      <c r="F990" s="1"/>
      <c r="H990" s="1"/>
      <c r="I990" s="1"/>
      <c r="J990" s="1"/>
      <c r="K990" s="1"/>
    </row>
    <row r="991" spans="1:11" ht="12.75">
      <c r="A991" s="1"/>
      <c r="B991" s="1"/>
      <c r="C991" s="1"/>
      <c r="D991" s="1"/>
      <c r="E991" s="1"/>
      <c r="F991" s="1"/>
      <c r="H991" s="1"/>
      <c r="I991" s="1"/>
      <c r="J991" s="1"/>
      <c r="K991" s="1"/>
    </row>
    <row r="992" spans="1:11" ht="12.75">
      <c r="A992" s="1"/>
      <c r="B992" s="1"/>
      <c r="C992" s="1"/>
      <c r="D992" s="1"/>
      <c r="E992" s="1"/>
      <c r="F992" s="1"/>
      <c r="H992" s="1"/>
      <c r="I992" s="1"/>
      <c r="J992" s="1"/>
      <c r="K992" s="1"/>
    </row>
    <row r="993" spans="1:11" ht="12.75">
      <c r="A993" s="1"/>
      <c r="B993" s="1"/>
      <c r="C993" s="1"/>
      <c r="D993" s="1"/>
      <c r="E993" s="1"/>
      <c r="F993" s="1"/>
      <c r="H993" s="1"/>
      <c r="I993" s="1"/>
      <c r="J993" s="1"/>
      <c r="K993" s="1"/>
    </row>
    <row r="994" spans="1:11" ht="12.75">
      <c r="A994" s="1"/>
      <c r="B994" s="1"/>
      <c r="C994" s="1"/>
      <c r="D994" s="1"/>
      <c r="E994" s="1"/>
      <c r="F994" s="1"/>
      <c r="H994" s="1"/>
      <c r="I994" s="1"/>
      <c r="J994" s="1"/>
      <c r="K994" s="1"/>
    </row>
    <row r="995" spans="1:11" ht="12.75">
      <c r="A995" s="1"/>
      <c r="B995" s="1"/>
      <c r="C995" s="1"/>
      <c r="D995" s="1"/>
      <c r="E995" s="1"/>
      <c r="F995" s="1"/>
      <c r="H995" s="1"/>
      <c r="I995" s="1"/>
      <c r="J995" s="1"/>
      <c r="K995" s="1"/>
    </row>
    <row r="996" spans="1:11" ht="12.75">
      <c r="A996" s="1"/>
      <c r="B996" s="1"/>
      <c r="C996" s="1"/>
      <c r="D996" s="1"/>
      <c r="E996" s="1"/>
      <c r="F996" s="1"/>
      <c r="H996" s="1"/>
      <c r="I996" s="1"/>
      <c r="J996" s="1"/>
      <c r="K996" s="1"/>
    </row>
    <row r="997" spans="1:11" ht="12.75">
      <c r="A997" s="1"/>
      <c r="B997" s="1"/>
      <c r="C997" s="1"/>
      <c r="D997" s="1"/>
      <c r="E997" s="1"/>
      <c r="F997" s="1"/>
      <c r="H997" s="1"/>
      <c r="I997" s="1"/>
      <c r="J997" s="1"/>
      <c r="K997" s="1"/>
    </row>
    <row r="998" spans="1:11" ht="12.75">
      <c r="A998" s="1"/>
      <c r="B998" s="1"/>
      <c r="C998" s="1"/>
      <c r="D998" s="1"/>
      <c r="E998" s="1"/>
      <c r="F998" s="1"/>
      <c r="H998" s="1"/>
      <c r="I998" s="1"/>
      <c r="J998" s="1"/>
      <c r="K998" s="1"/>
    </row>
    <row r="999" spans="1:11" ht="12.75">
      <c r="A999" s="1"/>
      <c r="B999" s="1"/>
      <c r="C999" s="1"/>
      <c r="D999" s="1"/>
      <c r="E999" s="1"/>
      <c r="F999" s="1"/>
      <c r="H999" s="1"/>
      <c r="I999" s="1"/>
      <c r="J999" s="1"/>
      <c r="K999" s="1"/>
    </row>
    <row r="1000" spans="1:11" ht="12.75">
      <c r="A1000" s="1"/>
      <c r="B1000" s="1"/>
      <c r="C1000" s="1"/>
      <c r="D1000" s="1"/>
      <c r="E1000" s="1"/>
      <c r="F1000" s="1"/>
      <c r="H1000" s="1"/>
      <c r="I1000" s="1"/>
      <c r="J1000" s="1"/>
      <c r="K1000" s="1"/>
    </row>
    <row r="1001" spans="1:11" ht="12.75">
      <c r="A1001" s="1"/>
      <c r="B1001" s="1"/>
      <c r="C1001" s="1"/>
      <c r="D1001" s="1"/>
      <c r="E1001" s="1"/>
      <c r="F1001" s="1"/>
      <c r="H1001" s="1"/>
      <c r="I1001" s="1"/>
      <c r="J1001" s="1"/>
      <c r="K1001" s="1"/>
    </row>
    <row r="1002" spans="1:11" ht="12.75">
      <c r="A1002" s="1"/>
      <c r="B1002" s="1"/>
      <c r="C1002" s="1"/>
      <c r="D1002" s="1"/>
      <c r="E1002" s="1"/>
      <c r="F1002" s="1"/>
      <c r="H1002" s="1"/>
      <c r="I1002" s="1"/>
      <c r="J1002" s="1"/>
      <c r="K1002" s="1"/>
    </row>
    <row r="1003" spans="1:11" ht="12.75">
      <c r="A1003" s="1"/>
      <c r="B1003" s="1"/>
      <c r="C1003" s="1"/>
      <c r="D1003" s="1"/>
      <c r="E1003" s="1"/>
      <c r="F1003" s="1"/>
      <c r="H1003" s="1"/>
      <c r="I1003" s="1"/>
      <c r="J1003" s="1"/>
      <c r="K1003" s="1"/>
    </row>
    <row r="1004" spans="1:11" ht="12.75">
      <c r="A1004" s="1"/>
      <c r="B1004" s="1"/>
      <c r="C1004" s="1"/>
      <c r="D1004" s="1"/>
      <c r="E1004" s="1"/>
      <c r="F1004" s="1"/>
      <c r="H1004" s="1"/>
      <c r="I1004" s="1"/>
      <c r="J1004" s="1"/>
      <c r="K1004" s="1"/>
    </row>
    <row r="1005" spans="1:11" ht="12.75">
      <c r="A1005" s="1"/>
      <c r="B1005" s="1"/>
      <c r="C1005" s="1"/>
      <c r="D1005" s="1"/>
      <c r="E1005" s="1"/>
      <c r="F1005" s="1"/>
      <c r="H1005" s="1"/>
      <c r="I1005" s="1"/>
      <c r="J1005" s="1"/>
      <c r="K1005" s="1"/>
    </row>
    <row r="1006" spans="1:11" ht="12.75">
      <c r="A1006" s="1"/>
      <c r="B1006" s="1"/>
      <c r="C1006" s="1"/>
      <c r="D1006" s="1"/>
      <c r="E1006" s="1"/>
      <c r="F1006" s="1"/>
      <c r="H1006" s="1"/>
      <c r="I1006" s="1"/>
      <c r="J1006" s="1"/>
      <c r="K1006" s="1"/>
    </row>
    <row r="1007" spans="1:11" ht="12.75">
      <c r="A1007" s="1"/>
      <c r="B1007" s="1"/>
      <c r="C1007" s="1"/>
      <c r="D1007" s="1"/>
      <c r="E1007" s="1"/>
      <c r="F1007" s="1"/>
      <c r="H1007" s="1"/>
      <c r="I1007" s="1"/>
      <c r="J1007" s="1"/>
      <c r="K1007" s="1"/>
    </row>
    <row r="1008" spans="1:11" ht="12.75">
      <c r="A1008" s="1"/>
      <c r="B1008" s="1"/>
      <c r="C1008" s="1"/>
      <c r="D1008" s="1"/>
      <c r="E1008" s="1"/>
      <c r="F1008" s="1"/>
      <c r="H1008" s="1"/>
      <c r="I1008" s="1"/>
      <c r="J1008" s="1"/>
      <c r="K1008" s="1"/>
    </row>
    <row r="1009" spans="1:11" ht="12.75">
      <c r="A1009" s="1"/>
      <c r="B1009" s="1"/>
      <c r="C1009" s="1"/>
      <c r="D1009" s="1"/>
      <c r="E1009" s="1"/>
      <c r="F1009" s="1"/>
      <c r="H1009" s="1"/>
      <c r="I1009" s="1"/>
      <c r="J1009" s="1"/>
      <c r="K1009" s="1"/>
    </row>
    <row r="1010" spans="1:11" ht="12.75">
      <c r="A1010" s="1"/>
      <c r="B1010" s="1"/>
      <c r="C1010" s="1"/>
      <c r="D1010" s="1"/>
      <c r="E1010" s="1"/>
      <c r="F1010" s="1"/>
      <c r="H1010" s="1"/>
      <c r="I1010" s="1"/>
      <c r="J1010" s="1"/>
      <c r="K1010" s="1"/>
    </row>
    <row r="1011" spans="1:11" ht="12.75">
      <c r="A1011" s="1"/>
      <c r="B1011" s="1"/>
      <c r="C1011" s="1"/>
      <c r="D1011" s="1"/>
      <c r="E1011" s="1"/>
      <c r="F1011" s="1"/>
      <c r="H1011" s="1"/>
      <c r="I1011" s="1"/>
      <c r="J1011" s="1"/>
      <c r="K1011" s="1"/>
    </row>
    <row r="1012" spans="1:11" ht="12.75">
      <c r="A1012" s="1"/>
      <c r="B1012" s="1"/>
      <c r="C1012" s="1"/>
      <c r="D1012" s="1"/>
      <c r="E1012" s="1"/>
      <c r="F1012" s="1"/>
      <c r="H1012" s="1"/>
      <c r="I1012" s="1"/>
      <c r="J1012" s="1"/>
      <c r="K1012" s="1"/>
    </row>
    <row r="1013" spans="1:11" ht="12.75">
      <c r="A1013" s="1"/>
      <c r="B1013" s="1"/>
      <c r="C1013" s="1"/>
      <c r="D1013" s="1"/>
      <c r="E1013" s="1"/>
      <c r="F1013" s="1"/>
      <c r="H1013" s="1"/>
      <c r="I1013" s="1"/>
      <c r="J1013" s="1"/>
      <c r="K1013" s="1"/>
    </row>
    <row r="1014" spans="1:11" ht="12.75">
      <c r="A1014" s="1"/>
      <c r="B1014" s="1"/>
      <c r="C1014" s="1"/>
      <c r="D1014" s="1"/>
      <c r="E1014" s="1"/>
      <c r="F1014" s="1"/>
      <c r="H1014" s="1"/>
      <c r="I1014" s="1"/>
      <c r="J1014" s="1"/>
      <c r="K1014" s="1"/>
    </row>
    <row r="1015" spans="1:11" ht="12.75">
      <c r="A1015" s="1"/>
      <c r="B1015" s="1"/>
      <c r="C1015" s="1"/>
      <c r="D1015" s="1"/>
      <c r="E1015" s="1"/>
      <c r="F1015" s="1"/>
      <c r="H1015" s="1"/>
      <c r="I1015" s="1"/>
      <c r="J1015" s="1"/>
      <c r="K1015" s="1"/>
    </row>
    <row r="1016" spans="1:11" ht="12.75">
      <c r="A1016" s="1"/>
      <c r="B1016" s="1"/>
      <c r="C1016" s="1"/>
      <c r="D1016" s="1"/>
      <c r="E1016" s="1"/>
      <c r="F1016" s="1"/>
      <c r="H1016" s="1"/>
      <c r="I1016" s="1"/>
      <c r="J1016" s="1"/>
      <c r="K1016" s="1"/>
    </row>
    <row r="1017" spans="1:11" ht="12.75">
      <c r="A1017" s="1"/>
      <c r="B1017" s="1"/>
      <c r="C1017" s="1"/>
      <c r="D1017" s="1"/>
      <c r="E1017" s="1"/>
      <c r="F1017" s="1"/>
      <c r="H1017" s="1"/>
      <c r="I1017" s="1"/>
      <c r="J1017" s="1"/>
      <c r="K1017" s="1"/>
    </row>
    <row r="1018" spans="1:11" ht="12.75">
      <c r="A1018" s="1"/>
      <c r="B1018" s="1"/>
      <c r="C1018" s="1"/>
      <c r="D1018" s="1"/>
      <c r="E1018" s="1"/>
      <c r="F1018" s="1"/>
      <c r="H1018" s="1"/>
      <c r="I1018" s="1"/>
      <c r="J1018" s="1"/>
      <c r="K1018" s="1"/>
    </row>
    <row r="1019" spans="1:11" ht="12.75">
      <c r="A1019" s="1"/>
      <c r="B1019" s="1"/>
      <c r="C1019" s="1"/>
      <c r="D1019" s="1"/>
      <c r="E1019" s="1"/>
      <c r="F1019" s="1"/>
      <c r="H1019" s="1"/>
      <c r="I1019" s="1"/>
      <c r="J1019" s="1"/>
      <c r="K1019" s="1"/>
    </row>
    <row r="1020" spans="1:11" ht="12.75">
      <c r="A1020" s="1"/>
      <c r="B1020" s="1"/>
      <c r="C1020" s="1"/>
      <c r="D1020" s="1"/>
      <c r="E1020" s="1"/>
      <c r="F1020" s="1"/>
      <c r="H1020" s="1"/>
      <c r="I1020" s="1"/>
      <c r="J1020" s="1"/>
      <c r="K1020" s="1"/>
    </row>
    <row r="1021" spans="1:11" ht="12.75">
      <c r="A1021" s="1"/>
      <c r="B1021" s="1"/>
      <c r="C1021" s="1"/>
      <c r="D1021" s="1"/>
      <c r="E1021" s="1"/>
      <c r="F1021" s="1"/>
      <c r="H1021" s="1"/>
      <c r="I1021" s="1"/>
      <c r="J1021" s="1"/>
      <c r="K1021" s="1"/>
    </row>
    <row r="1022" spans="1:11" ht="12.75">
      <c r="A1022" s="1"/>
      <c r="B1022" s="1"/>
      <c r="C1022" s="1"/>
      <c r="D1022" s="1"/>
      <c r="E1022" s="1"/>
      <c r="F1022" s="1"/>
      <c r="H1022" s="1"/>
      <c r="I1022" s="1"/>
      <c r="J1022" s="1"/>
      <c r="K1022" s="1"/>
    </row>
    <row r="1023" spans="1:11" ht="12.75">
      <c r="A1023" s="1"/>
      <c r="B1023" s="1"/>
      <c r="C1023" s="1"/>
      <c r="D1023" s="1"/>
      <c r="E1023" s="1"/>
      <c r="F1023" s="1"/>
      <c r="H1023" s="1"/>
      <c r="I1023" s="1"/>
      <c r="J1023" s="1"/>
      <c r="K1023" s="1"/>
    </row>
    <row r="1024" spans="1:11" ht="12.75">
      <c r="A1024" s="1"/>
      <c r="B1024" s="1"/>
      <c r="C1024" s="1"/>
      <c r="D1024" s="1"/>
      <c r="E1024" s="1"/>
      <c r="F1024" s="1"/>
      <c r="H1024" s="1"/>
      <c r="I1024" s="1"/>
      <c r="J1024" s="1"/>
      <c r="K1024" s="1"/>
    </row>
    <row r="1025" spans="1:11" ht="12.75">
      <c r="A1025" s="1"/>
      <c r="B1025" s="1"/>
      <c r="C1025" s="1"/>
      <c r="D1025" s="1"/>
      <c r="E1025" s="1"/>
      <c r="F1025" s="1"/>
      <c r="H1025" s="1"/>
      <c r="I1025" s="1"/>
      <c r="J1025" s="1"/>
      <c r="K1025" s="1"/>
    </row>
    <row r="1026" spans="1:11" ht="12.75">
      <c r="A1026" s="1"/>
      <c r="B1026" s="1"/>
      <c r="C1026" s="1"/>
      <c r="D1026" s="1"/>
      <c r="E1026" s="1"/>
      <c r="F1026" s="1"/>
      <c r="H1026" s="1"/>
      <c r="I1026" s="1"/>
      <c r="J1026" s="1"/>
      <c r="K1026" s="1"/>
    </row>
    <row r="1027" spans="1:11" ht="12.75">
      <c r="A1027" s="1"/>
      <c r="B1027" s="1"/>
      <c r="C1027" s="1"/>
      <c r="D1027" s="1"/>
      <c r="E1027" s="1"/>
      <c r="F1027" s="1"/>
      <c r="H1027" s="1"/>
      <c r="I1027" s="1"/>
      <c r="J1027" s="1"/>
      <c r="K1027" s="1"/>
    </row>
    <row r="1028" spans="1:11" ht="12.75">
      <c r="A1028" s="1"/>
      <c r="B1028" s="1"/>
      <c r="C1028" s="1"/>
      <c r="D1028" s="1"/>
      <c r="E1028" s="1"/>
      <c r="F1028" s="1"/>
      <c r="H1028" s="1"/>
      <c r="I1028" s="1"/>
      <c r="J1028" s="1"/>
      <c r="K1028" s="1"/>
    </row>
    <row r="1029" spans="1:11" ht="12.75">
      <c r="A1029" s="1"/>
      <c r="B1029" s="1"/>
      <c r="C1029" s="1"/>
      <c r="D1029" s="1"/>
      <c r="E1029" s="1"/>
      <c r="F1029" s="1"/>
      <c r="H1029" s="1"/>
      <c r="I1029" s="1"/>
      <c r="J1029" s="1"/>
      <c r="K1029" s="1"/>
    </row>
    <row r="1030" spans="1:11" ht="12.75">
      <c r="A1030" s="1"/>
      <c r="B1030" s="1"/>
      <c r="C1030" s="1"/>
      <c r="D1030" s="1"/>
      <c r="E1030" s="1"/>
      <c r="F1030" s="1"/>
      <c r="H1030" s="1"/>
      <c r="I1030" s="1"/>
      <c r="J1030" s="1"/>
      <c r="K1030" s="1"/>
    </row>
    <row r="1031" spans="1:11" ht="12.75">
      <c r="A1031" s="1"/>
      <c r="B1031" s="1"/>
      <c r="C1031" s="1"/>
      <c r="D1031" s="1"/>
      <c r="E1031" s="1"/>
      <c r="F1031" s="1"/>
      <c r="H1031" s="1"/>
      <c r="I1031" s="1"/>
      <c r="J1031" s="1"/>
      <c r="K1031" s="1"/>
    </row>
    <row r="1032" spans="1:11" ht="12.75">
      <c r="A1032" s="1"/>
      <c r="B1032" s="1"/>
      <c r="C1032" s="1"/>
      <c r="D1032" s="1"/>
      <c r="E1032" s="1"/>
      <c r="F1032" s="1"/>
      <c r="H1032" s="1"/>
      <c r="I1032" s="1"/>
      <c r="J1032" s="1"/>
      <c r="K1032" s="1"/>
    </row>
    <row r="1033" spans="1:11" ht="12.75">
      <c r="A1033" s="1"/>
      <c r="B1033" s="1"/>
      <c r="C1033" s="1"/>
      <c r="D1033" s="1"/>
      <c r="E1033" s="1"/>
      <c r="F1033" s="1"/>
      <c r="H1033" s="1"/>
      <c r="I1033" s="1"/>
      <c r="J1033" s="1"/>
      <c r="K1033" s="1"/>
    </row>
    <row r="1034" spans="1:11" ht="12.75">
      <c r="A1034" s="1"/>
      <c r="B1034" s="1"/>
      <c r="C1034" s="1"/>
      <c r="D1034" s="1"/>
      <c r="E1034" s="1"/>
      <c r="F1034" s="1"/>
      <c r="H1034" s="1"/>
      <c r="I1034" s="1"/>
      <c r="J1034" s="1"/>
      <c r="K1034" s="1"/>
    </row>
    <row r="1035" spans="1:11" ht="12.75">
      <c r="A1035" s="1"/>
      <c r="B1035" s="1"/>
      <c r="C1035" s="1"/>
      <c r="D1035" s="1"/>
      <c r="E1035" s="1"/>
      <c r="F1035" s="1"/>
      <c r="H1035" s="1"/>
      <c r="I1035" s="1"/>
      <c r="J1035" s="1"/>
      <c r="K1035" s="1"/>
    </row>
    <row r="1036" spans="1:11" ht="12.75">
      <c r="A1036" s="1"/>
      <c r="B1036" s="1"/>
      <c r="C1036" s="1"/>
      <c r="D1036" s="1"/>
      <c r="E1036" s="1"/>
      <c r="F1036" s="1"/>
      <c r="H1036" s="1"/>
      <c r="I1036" s="1"/>
      <c r="J1036" s="1"/>
      <c r="K1036" s="1"/>
    </row>
    <row r="1037" spans="1:11" ht="12.75">
      <c r="A1037" s="1"/>
      <c r="B1037" s="1"/>
      <c r="C1037" s="1"/>
      <c r="D1037" s="1"/>
      <c r="E1037" s="1"/>
      <c r="F1037" s="1"/>
      <c r="H1037" s="1"/>
      <c r="I1037" s="1"/>
      <c r="J1037" s="1"/>
      <c r="K1037" s="1"/>
    </row>
    <row r="1038" spans="1:11" ht="12.75">
      <c r="A1038" s="1"/>
      <c r="B1038" s="1"/>
      <c r="C1038" s="1"/>
      <c r="D1038" s="1"/>
      <c r="E1038" s="1"/>
      <c r="F1038" s="1"/>
      <c r="H1038" s="1"/>
      <c r="I1038" s="1"/>
      <c r="J1038" s="1"/>
      <c r="K1038" s="1"/>
    </row>
    <row r="1039" spans="1:11" ht="12.75">
      <c r="A1039" s="1"/>
      <c r="B1039" s="1"/>
      <c r="C1039" s="1"/>
      <c r="D1039" s="1"/>
      <c r="E1039" s="1"/>
      <c r="F1039" s="1"/>
      <c r="H1039" s="1"/>
      <c r="I1039" s="1"/>
      <c r="J1039" s="1"/>
      <c r="K1039" s="1"/>
    </row>
    <row r="1040" spans="1:11" ht="12.75">
      <c r="A1040" s="1"/>
      <c r="B1040" s="1"/>
      <c r="C1040" s="1"/>
      <c r="D1040" s="1"/>
      <c r="E1040" s="1"/>
      <c r="F1040" s="1"/>
      <c r="H1040" s="1"/>
      <c r="I1040" s="1"/>
      <c r="J1040" s="1"/>
      <c r="K1040" s="1"/>
    </row>
    <row r="1041" spans="1:11" ht="12.75">
      <c r="A1041" s="1"/>
      <c r="B1041" s="1"/>
      <c r="C1041" s="1"/>
      <c r="D1041" s="1"/>
      <c r="E1041" s="1"/>
      <c r="F1041" s="1"/>
      <c r="H1041" s="1"/>
      <c r="I1041" s="1"/>
      <c r="J1041" s="1"/>
      <c r="K1041" s="1"/>
    </row>
    <row r="1042" spans="1:11" ht="12.75">
      <c r="A1042" s="1"/>
      <c r="B1042" s="1"/>
      <c r="C1042" s="1"/>
      <c r="D1042" s="1"/>
      <c r="E1042" s="1"/>
      <c r="F1042" s="1"/>
      <c r="H1042" s="1"/>
      <c r="I1042" s="1"/>
      <c r="J1042" s="1"/>
      <c r="K1042" s="1"/>
    </row>
    <row r="1043" spans="1:11" ht="12.75">
      <c r="A1043" s="1"/>
      <c r="B1043" s="1"/>
      <c r="C1043" s="1"/>
      <c r="D1043" s="1"/>
      <c r="E1043" s="1"/>
      <c r="F1043" s="1"/>
      <c r="H1043" s="1"/>
      <c r="I1043" s="1"/>
      <c r="J1043" s="1"/>
      <c r="K1043" s="1"/>
    </row>
    <row r="1044" spans="1:11" ht="12.75">
      <c r="A1044" s="1"/>
      <c r="B1044" s="1"/>
      <c r="C1044" s="1"/>
      <c r="D1044" s="1"/>
      <c r="E1044" s="1"/>
      <c r="F1044" s="1"/>
      <c r="H1044" s="1"/>
      <c r="I1044" s="1"/>
      <c r="J1044" s="1"/>
      <c r="K1044" s="1"/>
    </row>
    <row r="1045" spans="1:11" ht="12.75">
      <c r="A1045" s="1"/>
      <c r="B1045" s="1"/>
      <c r="C1045" s="1"/>
      <c r="D1045" s="1"/>
      <c r="E1045" s="1"/>
      <c r="F1045" s="1"/>
      <c r="H1045" s="1"/>
      <c r="I1045" s="1"/>
      <c r="J1045" s="1"/>
      <c r="K1045" s="1"/>
    </row>
    <row r="1046" spans="1:11" ht="12.75">
      <c r="A1046" s="1"/>
      <c r="B1046" s="1"/>
      <c r="C1046" s="1"/>
      <c r="D1046" s="1"/>
      <c r="E1046" s="1"/>
      <c r="F1046" s="1"/>
      <c r="H1046" s="1"/>
      <c r="I1046" s="1"/>
      <c r="J1046" s="1"/>
      <c r="K1046" s="1"/>
    </row>
    <row r="1047" spans="1:11" ht="12.75">
      <c r="A1047" s="1"/>
      <c r="B1047" s="1"/>
      <c r="C1047" s="1"/>
      <c r="D1047" s="1"/>
      <c r="E1047" s="1"/>
      <c r="F1047" s="1"/>
      <c r="H1047" s="1"/>
      <c r="I1047" s="1"/>
      <c r="J1047" s="1"/>
      <c r="K1047" s="1"/>
    </row>
    <row r="1048" spans="1:11" ht="12.75">
      <c r="A1048" s="1"/>
      <c r="B1048" s="1"/>
      <c r="C1048" s="1"/>
      <c r="D1048" s="1"/>
      <c r="E1048" s="1"/>
      <c r="F1048" s="1"/>
      <c r="H1048" s="1"/>
      <c r="I1048" s="1"/>
      <c r="J1048" s="1"/>
      <c r="K1048" s="1"/>
    </row>
    <row r="1049" spans="1:11" ht="12.75">
      <c r="A1049" s="1"/>
      <c r="B1049" s="1"/>
      <c r="C1049" s="1"/>
      <c r="D1049" s="1"/>
      <c r="E1049" s="1"/>
      <c r="F1049" s="1"/>
      <c r="H1049" s="1"/>
      <c r="I1049" s="1"/>
      <c r="J1049" s="1"/>
      <c r="K1049" s="1"/>
    </row>
    <row r="1050" spans="1:11" ht="12.75">
      <c r="A1050" s="1"/>
      <c r="B1050" s="1"/>
      <c r="C1050" s="1"/>
      <c r="D1050" s="1"/>
      <c r="E1050" s="1"/>
      <c r="F1050" s="1"/>
      <c r="H1050" s="1"/>
      <c r="I1050" s="1"/>
      <c r="J1050" s="1"/>
      <c r="K1050" s="1"/>
    </row>
    <row r="1051" spans="1:11" ht="12.75">
      <c r="A1051" s="1"/>
      <c r="B1051" s="1"/>
      <c r="C1051" s="1"/>
      <c r="D1051" s="1"/>
      <c r="E1051" s="1"/>
      <c r="F1051" s="1"/>
      <c r="H1051" s="1"/>
      <c r="I1051" s="1"/>
      <c r="J1051" s="1"/>
      <c r="K1051" s="1"/>
    </row>
    <row r="1052" spans="1:11" ht="12.75">
      <c r="A1052" s="1"/>
      <c r="B1052" s="1"/>
      <c r="C1052" s="1"/>
      <c r="D1052" s="1"/>
      <c r="E1052" s="1"/>
      <c r="F1052" s="1"/>
      <c r="H1052" s="1"/>
      <c r="I1052" s="1"/>
      <c r="J1052" s="1"/>
      <c r="K1052" s="1"/>
    </row>
    <row r="1053" spans="1:11" ht="12.75">
      <c r="A1053" s="1"/>
      <c r="B1053" s="1"/>
      <c r="C1053" s="1"/>
      <c r="D1053" s="1"/>
      <c r="E1053" s="1"/>
      <c r="F1053" s="1"/>
      <c r="H1053" s="1"/>
      <c r="I1053" s="1"/>
      <c r="J1053" s="1"/>
      <c r="K1053" s="1"/>
    </row>
    <row r="1054" spans="1:11" ht="12.75">
      <c r="A1054" s="1"/>
      <c r="B1054" s="1"/>
      <c r="C1054" s="1"/>
      <c r="D1054" s="1"/>
      <c r="E1054" s="1"/>
      <c r="F1054" s="1"/>
      <c r="H1054" s="1"/>
      <c r="I1054" s="1"/>
      <c r="J1054" s="1"/>
      <c r="K1054" s="1"/>
    </row>
    <row r="1055" spans="1:11" ht="12.75">
      <c r="A1055" s="1"/>
      <c r="B1055" s="1"/>
      <c r="C1055" s="1"/>
      <c r="D1055" s="1"/>
      <c r="E1055" s="1"/>
      <c r="F1055" s="1"/>
      <c r="H1055" s="1"/>
      <c r="I1055" s="1"/>
      <c r="J1055" s="1"/>
      <c r="K1055" s="1"/>
    </row>
    <row r="1056" spans="1:11" ht="12.75">
      <c r="A1056" s="1"/>
      <c r="B1056" s="1"/>
      <c r="C1056" s="1"/>
      <c r="D1056" s="1"/>
      <c r="E1056" s="1"/>
      <c r="F1056" s="1"/>
      <c r="H1056" s="1"/>
      <c r="I1056" s="1"/>
      <c r="J1056" s="1"/>
      <c r="K1056" s="1"/>
    </row>
    <row r="1057" spans="1:11" ht="12.75">
      <c r="A1057" s="1"/>
      <c r="B1057" s="1"/>
      <c r="C1057" s="1"/>
      <c r="D1057" s="1"/>
      <c r="E1057" s="1"/>
      <c r="F1057" s="1"/>
      <c r="H1057" s="1"/>
      <c r="I1057" s="1"/>
      <c r="J1057" s="1"/>
      <c r="K1057" s="1"/>
    </row>
    <row r="1058" spans="1:11" ht="12.75">
      <c r="A1058" s="1"/>
      <c r="B1058" s="1"/>
      <c r="C1058" s="1"/>
      <c r="D1058" s="1"/>
      <c r="E1058" s="1"/>
      <c r="F1058" s="1"/>
      <c r="H1058" s="1"/>
      <c r="I1058" s="1"/>
      <c r="J1058" s="1"/>
      <c r="K1058" s="1"/>
    </row>
    <row r="1059" spans="1:11" ht="12.75">
      <c r="A1059" s="1"/>
      <c r="B1059" s="1"/>
      <c r="C1059" s="1"/>
      <c r="D1059" s="1"/>
      <c r="E1059" s="1"/>
      <c r="F1059" s="1"/>
      <c r="H1059" s="1"/>
      <c r="I1059" s="1"/>
      <c r="J1059" s="1"/>
      <c r="K1059" s="1"/>
    </row>
    <row r="1060" spans="1:11" ht="12.75">
      <c r="A1060" s="1"/>
      <c r="B1060" s="1"/>
      <c r="C1060" s="1"/>
      <c r="D1060" s="1"/>
      <c r="E1060" s="1"/>
      <c r="F1060" s="1"/>
      <c r="H1060" s="1"/>
      <c r="I1060" s="1"/>
      <c r="J1060" s="1"/>
      <c r="K1060" s="1"/>
    </row>
    <row r="1061" spans="1:11" ht="12.75">
      <c r="A1061" s="1"/>
      <c r="B1061" s="1"/>
      <c r="C1061" s="1"/>
      <c r="D1061" s="1"/>
      <c r="E1061" s="1"/>
      <c r="F1061" s="1"/>
      <c r="H1061" s="1"/>
      <c r="I1061" s="1"/>
      <c r="J1061" s="1"/>
      <c r="K1061" s="1"/>
    </row>
    <row r="1062" spans="1:11" ht="12.75">
      <c r="A1062" s="1"/>
      <c r="B1062" s="1"/>
      <c r="C1062" s="1"/>
      <c r="D1062" s="1"/>
      <c r="E1062" s="1"/>
      <c r="F1062" s="1"/>
      <c r="H1062" s="1"/>
      <c r="I1062" s="1"/>
      <c r="J1062" s="1"/>
      <c r="K1062" s="1"/>
    </row>
    <row r="1063" spans="1:11" ht="12.75">
      <c r="A1063" s="1"/>
      <c r="B1063" s="1"/>
      <c r="C1063" s="1"/>
      <c r="D1063" s="1"/>
      <c r="E1063" s="1"/>
      <c r="F1063" s="1"/>
      <c r="H1063" s="1"/>
      <c r="I1063" s="1"/>
      <c r="J1063" s="1"/>
      <c r="K1063" s="1"/>
    </row>
    <row r="1064" spans="1:11" ht="12.75">
      <c r="A1064" s="1"/>
      <c r="B1064" s="1"/>
      <c r="C1064" s="1"/>
      <c r="D1064" s="1"/>
      <c r="E1064" s="1"/>
      <c r="F1064" s="1"/>
      <c r="H1064" s="1"/>
      <c r="I1064" s="1"/>
      <c r="J1064" s="1"/>
      <c r="K1064" s="1"/>
    </row>
    <row r="1065" spans="1:11" ht="12.75">
      <c r="A1065" s="1"/>
      <c r="B1065" s="1"/>
      <c r="C1065" s="1"/>
      <c r="D1065" s="1"/>
      <c r="E1065" s="1"/>
      <c r="F1065" s="1"/>
      <c r="H1065" s="1"/>
      <c r="I1065" s="1"/>
      <c r="J1065" s="1"/>
      <c r="K1065" s="1"/>
    </row>
    <row r="1066" spans="1:11" ht="12.75">
      <c r="A1066" s="1"/>
      <c r="B1066" s="1"/>
      <c r="C1066" s="1"/>
      <c r="D1066" s="1"/>
      <c r="E1066" s="1"/>
      <c r="F1066" s="1"/>
      <c r="H1066" s="1"/>
      <c r="I1066" s="1"/>
      <c r="J1066" s="1"/>
      <c r="K1066" s="1"/>
    </row>
    <row r="1067" spans="1:11" ht="12.75">
      <c r="A1067" s="1"/>
      <c r="B1067" s="1"/>
      <c r="C1067" s="1"/>
      <c r="D1067" s="1"/>
      <c r="E1067" s="1"/>
      <c r="F1067" s="1"/>
      <c r="H1067" s="1"/>
      <c r="I1067" s="1"/>
      <c r="J1067" s="1"/>
      <c r="K1067" s="1"/>
    </row>
    <row r="1068" spans="1:11" ht="12.75">
      <c r="A1068" s="1"/>
      <c r="B1068" s="1"/>
      <c r="C1068" s="1"/>
      <c r="D1068" s="1"/>
      <c r="E1068" s="1"/>
      <c r="F1068" s="1"/>
      <c r="H1068" s="1"/>
      <c r="I1068" s="1"/>
      <c r="J1068" s="1"/>
      <c r="K1068" s="1"/>
    </row>
    <row r="1069" spans="1:11" ht="12.75">
      <c r="A1069" s="1"/>
      <c r="B1069" s="1"/>
      <c r="C1069" s="1"/>
      <c r="D1069" s="1"/>
      <c r="E1069" s="1"/>
      <c r="F1069" s="1"/>
      <c r="H1069" s="1"/>
      <c r="I1069" s="1"/>
      <c r="J1069" s="1"/>
      <c r="K1069" s="1"/>
    </row>
    <row r="1070" spans="1:11" ht="12.75">
      <c r="A1070" s="1"/>
      <c r="B1070" s="1"/>
      <c r="C1070" s="1"/>
      <c r="D1070" s="1"/>
      <c r="E1070" s="1"/>
      <c r="F1070" s="1"/>
      <c r="H1070" s="1"/>
      <c r="I1070" s="1"/>
      <c r="J1070" s="1"/>
      <c r="K1070" s="1"/>
    </row>
    <row r="1071" spans="1:11" ht="12.75">
      <c r="A1071" s="1"/>
      <c r="B1071" s="1"/>
      <c r="C1071" s="1"/>
      <c r="D1071" s="1"/>
      <c r="E1071" s="1"/>
      <c r="F1071" s="1"/>
      <c r="H1071" s="1"/>
      <c r="I1071" s="1"/>
      <c r="J1071" s="1"/>
      <c r="K1071" s="1"/>
    </row>
    <row r="1072" spans="1:11" ht="12.75">
      <c r="A1072" s="1"/>
      <c r="B1072" s="1"/>
      <c r="C1072" s="1"/>
      <c r="D1072" s="1"/>
      <c r="E1072" s="1"/>
      <c r="F1072" s="1"/>
      <c r="H1072" s="1"/>
      <c r="I1072" s="1"/>
      <c r="J1072" s="1"/>
      <c r="K1072" s="1"/>
    </row>
    <row r="1073" spans="1:11" ht="12.75">
      <c r="A1073" s="1"/>
      <c r="B1073" s="1"/>
      <c r="C1073" s="1"/>
      <c r="D1073" s="1"/>
      <c r="E1073" s="1"/>
      <c r="F1073" s="1"/>
      <c r="H1073" s="1"/>
      <c r="I1073" s="1"/>
      <c r="J1073" s="1"/>
      <c r="K1073" s="1"/>
    </row>
    <row r="1074" spans="1:11" ht="12.75">
      <c r="A1074" s="1"/>
      <c r="B1074" s="1"/>
      <c r="C1074" s="1"/>
      <c r="D1074" s="1"/>
      <c r="E1074" s="1"/>
      <c r="F1074" s="1"/>
      <c r="H1074" s="1"/>
      <c r="I1074" s="1"/>
      <c r="J1074" s="1"/>
      <c r="K1074" s="1"/>
    </row>
    <row r="1075" spans="1:11" ht="12.75">
      <c r="A1075" s="1"/>
      <c r="B1075" s="1"/>
      <c r="C1075" s="1"/>
      <c r="D1075" s="1"/>
      <c r="E1075" s="1"/>
      <c r="F1075" s="1"/>
      <c r="H1075" s="1"/>
      <c r="I1075" s="1"/>
      <c r="J1075" s="1"/>
      <c r="K1075" s="1"/>
    </row>
    <row r="1076" spans="1:11" ht="12.75">
      <c r="A1076" s="1"/>
      <c r="B1076" s="1"/>
      <c r="C1076" s="1"/>
      <c r="D1076" s="1"/>
      <c r="E1076" s="1"/>
      <c r="F1076" s="1"/>
      <c r="H1076" s="1"/>
      <c r="I1076" s="1"/>
      <c r="J1076" s="1"/>
      <c r="K1076" s="1"/>
    </row>
    <row r="1077" spans="1:11" ht="12.75">
      <c r="A1077" s="1"/>
      <c r="B1077" s="1"/>
      <c r="C1077" s="1"/>
      <c r="D1077" s="1"/>
      <c r="E1077" s="1"/>
      <c r="F1077" s="1"/>
      <c r="H1077" s="1"/>
      <c r="I1077" s="1"/>
      <c r="J1077" s="1"/>
      <c r="K1077" s="1"/>
    </row>
    <row r="1078" spans="1:11" ht="12.75">
      <c r="A1078" s="1"/>
      <c r="B1078" s="1"/>
      <c r="C1078" s="1"/>
      <c r="D1078" s="1"/>
      <c r="E1078" s="1"/>
      <c r="F1078" s="1"/>
      <c r="H1078" s="1"/>
      <c r="I1078" s="1"/>
      <c r="J1078" s="1"/>
      <c r="K1078" s="1"/>
    </row>
    <row r="1079" spans="1:11" ht="12.75">
      <c r="A1079" s="1"/>
      <c r="B1079" s="1"/>
      <c r="C1079" s="1"/>
      <c r="D1079" s="1"/>
      <c r="E1079" s="1"/>
      <c r="F1079" s="1"/>
      <c r="H1079" s="1"/>
      <c r="I1079" s="1"/>
      <c r="J1079" s="1"/>
      <c r="K1079" s="1"/>
    </row>
    <row r="1080" spans="1:11" ht="12.75">
      <c r="A1080" s="1"/>
      <c r="B1080" s="1"/>
      <c r="C1080" s="1"/>
      <c r="D1080" s="1"/>
      <c r="E1080" s="1"/>
      <c r="F1080" s="1"/>
      <c r="H1080" s="1"/>
      <c r="I1080" s="1"/>
      <c r="J1080" s="1"/>
      <c r="K1080" s="1"/>
    </row>
    <row r="1081" spans="1:11" ht="12.75">
      <c r="A1081" s="1"/>
      <c r="B1081" s="1"/>
      <c r="C1081" s="1"/>
      <c r="D1081" s="1"/>
      <c r="E1081" s="1"/>
      <c r="F1081" s="1"/>
      <c r="H1081" s="1"/>
      <c r="I1081" s="1"/>
      <c r="J1081" s="1"/>
      <c r="K1081" s="1"/>
    </row>
    <row r="1082" spans="1:11" ht="12.75">
      <c r="A1082" s="1"/>
      <c r="B1082" s="1"/>
      <c r="C1082" s="1"/>
      <c r="D1082" s="1"/>
      <c r="E1082" s="1"/>
      <c r="F1082" s="1"/>
      <c r="H1082" s="1"/>
      <c r="I1082" s="1"/>
      <c r="J1082" s="1"/>
      <c r="K1082" s="1"/>
    </row>
    <row r="1083" spans="1:11" ht="12.75">
      <c r="A1083" s="1"/>
      <c r="B1083" s="1"/>
      <c r="C1083" s="1"/>
      <c r="D1083" s="1"/>
      <c r="E1083" s="1"/>
      <c r="F1083" s="1"/>
      <c r="H1083" s="1"/>
      <c r="I1083" s="1"/>
      <c r="J1083" s="1"/>
      <c r="K1083" s="1"/>
    </row>
    <row r="1084" spans="1:11" ht="12.75">
      <c r="A1084" s="1"/>
      <c r="B1084" s="1"/>
      <c r="C1084" s="1"/>
      <c r="D1084" s="1"/>
      <c r="E1084" s="1"/>
      <c r="F1084" s="1"/>
      <c r="H1084" s="1"/>
      <c r="I1084" s="1"/>
      <c r="J1084" s="1"/>
      <c r="K1084" s="1"/>
    </row>
    <row r="1085" spans="1:11" ht="12.75">
      <c r="A1085" s="1"/>
      <c r="B1085" s="1"/>
      <c r="C1085" s="1"/>
      <c r="D1085" s="1"/>
      <c r="E1085" s="1"/>
      <c r="F1085" s="1"/>
      <c r="H1085" s="1"/>
      <c r="I1085" s="1"/>
      <c r="J1085" s="1"/>
      <c r="K1085" s="1"/>
    </row>
    <row r="1086" spans="1:11" ht="12.75">
      <c r="A1086" s="1"/>
      <c r="B1086" s="1"/>
      <c r="C1086" s="1"/>
      <c r="D1086" s="1"/>
      <c r="E1086" s="1"/>
      <c r="F1086" s="1"/>
      <c r="H1086" s="1"/>
      <c r="I1086" s="1"/>
      <c r="J1086" s="1"/>
      <c r="K1086" s="1"/>
    </row>
    <row r="1087" spans="1:11" ht="12.75">
      <c r="A1087" s="1"/>
      <c r="B1087" s="1"/>
      <c r="C1087" s="1"/>
      <c r="D1087" s="1"/>
      <c r="E1087" s="1"/>
      <c r="F1087" s="1"/>
      <c r="H1087" s="1"/>
      <c r="I1087" s="1"/>
      <c r="J1087" s="1"/>
      <c r="K1087" s="1"/>
    </row>
    <row r="1088" spans="1:11" ht="12.75">
      <c r="A1088" s="1"/>
      <c r="B1088" s="1"/>
      <c r="C1088" s="1"/>
      <c r="D1088" s="1"/>
      <c r="E1088" s="1"/>
      <c r="F1088" s="1"/>
      <c r="H1088" s="1"/>
      <c r="I1088" s="1"/>
      <c r="J1088" s="1"/>
      <c r="K1088" s="1"/>
    </row>
    <row r="1089" spans="1:11" ht="12.75">
      <c r="A1089" s="1"/>
      <c r="B1089" s="1"/>
      <c r="C1089" s="1"/>
      <c r="D1089" s="1"/>
      <c r="E1089" s="1"/>
      <c r="F1089" s="1"/>
      <c r="H1089" s="1"/>
      <c r="I1089" s="1"/>
      <c r="J1089" s="1"/>
      <c r="K1089" s="1"/>
    </row>
    <row r="1090" spans="1:11" ht="12.75">
      <c r="A1090" s="1"/>
      <c r="B1090" s="1"/>
      <c r="C1090" s="1"/>
      <c r="D1090" s="1"/>
      <c r="E1090" s="1"/>
      <c r="F1090" s="1"/>
      <c r="H1090" s="1"/>
      <c r="I1090" s="1"/>
      <c r="J1090" s="1"/>
      <c r="K1090" s="1"/>
    </row>
    <row r="1091" spans="1:11" ht="12.75">
      <c r="A1091" s="1"/>
      <c r="B1091" s="1"/>
      <c r="C1091" s="1"/>
      <c r="D1091" s="1"/>
      <c r="E1091" s="1"/>
      <c r="F1091" s="1"/>
      <c r="H1091" s="1"/>
      <c r="I1091" s="1"/>
      <c r="J1091" s="1"/>
      <c r="K1091" s="1"/>
    </row>
    <row r="1092" spans="1:11" ht="12.75">
      <c r="A1092" s="1"/>
      <c r="B1092" s="1"/>
      <c r="C1092" s="1"/>
      <c r="D1092" s="1"/>
      <c r="E1092" s="1"/>
      <c r="F1092" s="1"/>
      <c r="H1092" s="1"/>
      <c r="I1092" s="1"/>
      <c r="J1092" s="1"/>
      <c r="K1092" s="1"/>
    </row>
    <row r="1093" spans="1:11" ht="12.75">
      <c r="A1093" s="1"/>
      <c r="B1093" s="1"/>
      <c r="C1093" s="1"/>
      <c r="D1093" s="1"/>
      <c r="E1093" s="1"/>
      <c r="F1093" s="1"/>
      <c r="H1093" s="1"/>
      <c r="I1093" s="1"/>
      <c r="J1093" s="1"/>
      <c r="K1093" s="1"/>
    </row>
    <row r="1094" spans="1:11" ht="12.75">
      <c r="A1094" s="1"/>
      <c r="B1094" s="1"/>
      <c r="C1094" s="1"/>
      <c r="D1094" s="1"/>
      <c r="E1094" s="1"/>
      <c r="F1094" s="1"/>
      <c r="H1094" s="1"/>
      <c r="I1094" s="1"/>
      <c r="J1094" s="1"/>
      <c r="K1094" s="1"/>
    </row>
    <row r="1095" spans="1:11" ht="12.75">
      <c r="A1095" s="1"/>
      <c r="B1095" s="1"/>
      <c r="C1095" s="1"/>
      <c r="D1095" s="1"/>
      <c r="E1095" s="1"/>
      <c r="F1095" s="1"/>
      <c r="H1095" s="1"/>
      <c r="I1095" s="1"/>
      <c r="J1095" s="1"/>
      <c r="K1095" s="1"/>
    </row>
    <row r="1096" spans="1:11" ht="12.75">
      <c r="A1096" s="1"/>
      <c r="B1096" s="1"/>
      <c r="C1096" s="1"/>
      <c r="D1096" s="1"/>
      <c r="E1096" s="1"/>
      <c r="F1096" s="1"/>
      <c r="H1096" s="1"/>
      <c r="I1096" s="1"/>
      <c r="J1096" s="1"/>
      <c r="K1096" s="1"/>
    </row>
    <row r="1097" spans="1:11" ht="12.75">
      <c r="A1097" s="1"/>
      <c r="B1097" s="1"/>
      <c r="C1097" s="1"/>
      <c r="D1097" s="1"/>
      <c r="E1097" s="1"/>
      <c r="F1097" s="1"/>
      <c r="H1097" s="1"/>
      <c r="I1097" s="1"/>
      <c r="J1097" s="1"/>
      <c r="K1097" s="1"/>
    </row>
    <row r="1098" spans="1:11" ht="12.75">
      <c r="A1098" s="1"/>
      <c r="B1098" s="1"/>
      <c r="C1098" s="1"/>
      <c r="D1098" s="1"/>
      <c r="E1098" s="1"/>
      <c r="F1098" s="1"/>
      <c r="H1098" s="1"/>
      <c r="I1098" s="1"/>
      <c r="J1098" s="1"/>
      <c r="K1098" s="1"/>
    </row>
    <row r="1099" spans="1:11" ht="12.75">
      <c r="A1099" s="1"/>
      <c r="B1099" s="1"/>
      <c r="C1099" s="1"/>
      <c r="D1099" s="1"/>
      <c r="E1099" s="1"/>
      <c r="F1099" s="1"/>
      <c r="H1099" s="1"/>
      <c r="I1099" s="1"/>
      <c r="J1099" s="1"/>
      <c r="K1099" s="1"/>
    </row>
    <row r="1100" spans="1:11" ht="12.75">
      <c r="A1100" s="1"/>
      <c r="B1100" s="1"/>
      <c r="C1100" s="1"/>
      <c r="D1100" s="1"/>
      <c r="E1100" s="1"/>
      <c r="F1100" s="1"/>
      <c r="H1100" s="1"/>
      <c r="I1100" s="1"/>
      <c r="J1100" s="1"/>
      <c r="K1100" s="1"/>
    </row>
    <row r="1101" spans="1:11" ht="12.75">
      <c r="A1101" s="1"/>
      <c r="B1101" s="1"/>
      <c r="C1101" s="1"/>
      <c r="D1101" s="1"/>
      <c r="E1101" s="1"/>
      <c r="F1101" s="1"/>
      <c r="H1101" s="1"/>
      <c r="I1101" s="1"/>
      <c r="J1101" s="1"/>
      <c r="K1101" s="1"/>
    </row>
    <row r="1102" spans="1:11" ht="12.75">
      <c r="A1102" s="1"/>
      <c r="B1102" s="1"/>
      <c r="C1102" s="1"/>
      <c r="D1102" s="1"/>
      <c r="E1102" s="1"/>
      <c r="F1102" s="1"/>
      <c r="H1102" s="1"/>
      <c r="I1102" s="1"/>
      <c r="J1102" s="1"/>
      <c r="K1102" s="1"/>
    </row>
    <row r="1103" spans="1:11" ht="12.75">
      <c r="A1103" s="1"/>
      <c r="B1103" s="1"/>
      <c r="C1103" s="1"/>
      <c r="D1103" s="1"/>
      <c r="E1103" s="1"/>
      <c r="F1103" s="1"/>
      <c r="H1103" s="1"/>
      <c r="I1103" s="1"/>
      <c r="J1103" s="1"/>
      <c r="K1103" s="1"/>
    </row>
    <row r="1104" spans="1:11" ht="12.75">
      <c r="A1104" s="1"/>
      <c r="B1104" s="1"/>
      <c r="C1104" s="1"/>
      <c r="D1104" s="1"/>
      <c r="E1104" s="1"/>
      <c r="F1104" s="1"/>
      <c r="H1104" s="1"/>
      <c r="I1104" s="1"/>
      <c r="J1104" s="1"/>
      <c r="K1104" s="1"/>
    </row>
    <row r="1105" spans="1:11" ht="12.75">
      <c r="A1105" s="1"/>
      <c r="B1105" s="1"/>
      <c r="C1105" s="1"/>
      <c r="D1105" s="1"/>
      <c r="E1105" s="1"/>
      <c r="F1105" s="1"/>
      <c r="H1105" s="1"/>
      <c r="I1105" s="1"/>
      <c r="J1105" s="1"/>
      <c r="K1105" s="1"/>
    </row>
    <row r="1106" spans="1:11" ht="12.75">
      <c r="A1106" s="1"/>
      <c r="B1106" s="1"/>
      <c r="C1106" s="1"/>
      <c r="D1106" s="1"/>
      <c r="E1106" s="1"/>
      <c r="F1106" s="1"/>
      <c r="H1106" s="1"/>
      <c r="I1106" s="1"/>
      <c r="J1106" s="1"/>
      <c r="K1106" s="1"/>
    </row>
    <row r="1107" spans="1:11" ht="12.75">
      <c r="A1107" s="1"/>
      <c r="B1107" s="1"/>
      <c r="C1107" s="1"/>
      <c r="D1107" s="1"/>
      <c r="E1107" s="1"/>
      <c r="F1107" s="1"/>
      <c r="H1107" s="1"/>
      <c r="I1107" s="1"/>
      <c r="J1107" s="1"/>
      <c r="K1107" s="1"/>
    </row>
    <row r="1108" spans="1:11" ht="12.75">
      <c r="A1108" s="1"/>
      <c r="B1108" s="1"/>
      <c r="C1108" s="1"/>
      <c r="D1108" s="1"/>
      <c r="E1108" s="1"/>
      <c r="F1108" s="1"/>
      <c r="H1108" s="1"/>
      <c r="I1108" s="1"/>
      <c r="J1108" s="1"/>
      <c r="K1108" s="1"/>
    </row>
    <row r="1109" spans="1:11" ht="12.75">
      <c r="A1109" s="1"/>
      <c r="B1109" s="1"/>
      <c r="C1109" s="1"/>
      <c r="D1109" s="1"/>
      <c r="E1109" s="1"/>
      <c r="F1109" s="1"/>
      <c r="H1109" s="1"/>
      <c r="I1109" s="1"/>
      <c r="J1109" s="1"/>
      <c r="K1109" s="1"/>
    </row>
    <row r="1110" spans="1:11" ht="12.75">
      <c r="A1110" s="1"/>
      <c r="B1110" s="1"/>
      <c r="C1110" s="1"/>
      <c r="D1110" s="1"/>
      <c r="E1110" s="1"/>
      <c r="F1110" s="1"/>
      <c r="H1110" s="1"/>
      <c r="I1110" s="1"/>
      <c r="J1110" s="1"/>
      <c r="K1110" s="1"/>
    </row>
    <row r="1111" spans="1:11" ht="12.75">
      <c r="A1111" s="1"/>
      <c r="B1111" s="1"/>
      <c r="C1111" s="1"/>
      <c r="D1111" s="1"/>
      <c r="E1111" s="1"/>
      <c r="F1111" s="1"/>
      <c r="H1111" s="1"/>
      <c r="I1111" s="1"/>
      <c r="J1111" s="1"/>
      <c r="K1111" s="1"/>
    </row>
    <row r="1112" spans="1:11" ht="12.75">
      <c r="A1112" s="1"/>
      <c r="B1112" s="1"/>
      <c r="C1112" s="1"/>
      <c r="D1112" s="1"/>
      <c r="E1112" s="1"/>
      <c r="F1112" s="1"/>
      <c r="H1112" s="1"/>
      <c r="I1112" s="1"/>
      <c r="J1112" s="1"/>
      <c r="K1112" s="1"/>
    </row>
    <row r="1113" spans="1:11" ht="12.75">
      <c r="A1113" s="1"/>
      <c r="B1113" s="1"/>
      <c r="C1113" s="1"/>
      <c r="D1113" s="1"/>
      <c r="E1113" s="1"/>
      <c r="F1113" s="1"/>
      <c r="H1113" s="1"/>
      <c r="I1113" s="1"/>
      <c r="J1113" s="1"/>
      <c r="K1113" s="1"/>
    </row>
    <row r="1114" spans="1:11" ht="12.75">
      <c r="A1114" s="1"/>
      <c r="B1114" s="1"/>
      <c r="C1114" s="1"/>
      <c r="D1114" s="1"/>
      <c r="E1114" s="1"/>
      <c r="F1114" s="1"/>
      <c r="H1114" s="1"/>
      <c r="I1114" s="1"/>
      <c r="J1114" s="1"/>
      <c r="K1114" s="1"/>
    </row>
    <row r="1115" spans="1:11" ht="12.75">
      <c r="A1115" s="1"/>
      <c r="B1115" s="1"/>
      <c r="C1115" s="1"/>
      <c r="D1115" s="1"/>
      <c r="E1115" s="1"/>
      <c r="F1115" s="1"/>
      <c r="H1115" s="1"/>
      <c r="I1115" s="1"/>
      <c r="J1115" s="1"/>
      <c r="K1115" s="1"/>
    </row>
    <row r="1116" spans="1:11" ht="12.75">
      <c r="A1116" s="1"/>
      <c r="B1116" s="1"/>
      <c r="C1116" s="1"/>
      <c r="D1116" s="1"/>
      <c r="E1116" s="1"/>
      <c r="F1116" s="1"/>
      <c r="H1116" s="1"/>
      <c r="I1116" s="1"/>
      <c r="J1116" s="1"/>
      <c r="K1116" s="1"/>
    </row>
    <row r="1117" spans="1:11" ht="12.75">
      <c r="A1117" s="1"/>
      <c r="B1117" s="1"/>
      <c r="C1117" s="1"/>
      <c r="D1117" s="1"/>
      <c r="E1117" s="1"/>
      <c r="F1117" s="1"/>
      <c r="H1117" s="1"/>
      <c r="I1117" s="1"/>
      <c r="J1117" s="1"/>
      <c r="K1117" s="1"/>
    </row>
    <row r="1118" spans="1:11" ht="12.75">
      <c r="A1118" s="1"/>
      <c r="B1118" s="1"/>
      <c r="C1118" s="1"/>
      <c r="D1118" s="1"/>
      <c r="E1118" s="1"/>
      <c r="F1118" s="1"/>
      <c r="H1118" s="1"/>
      <c r="I1118" s="1"/>
      <c r="J1118" s="1"/>
      <c r="K1118" s="1"/>
    </row>
    <row r="1119" spans="1:11" ht="12.75">
      <c r="A1119" s="1"/>
      <c r="B1119" s="1"/>
      <c r="C1119" s="1"/>
      <c r="D1119" s="1"/>
      <c r="E1119" s="1"/>
      <c r="F1119" s="1"/>
      <c r="H1119" s="1"/>
      <c r="I1119" s="1"/>
      <c r="J1119" s="1"/>
      <c r="K1119" s="1"/>
    </row>
    <row r="1120" spans="1:11" ht="12.75">
      <c r="A1120" s="1"/>
      <c r="B1120" s="1"/>
      <c r="C1120" s="1"/>
      <c r="D1120" s="1"/>
      <c r="E1120" s="1"/>
      <c r="F1120" s="1"/>
      <c r="H1120" s="1"/>
      <c r="I1120" s="1"/>
      <c r="J1120" s="1"/>
      <c r="K1120" s="1"/>
    </row>
    <row r="1121" spans="1:11" ht="12.75">
      <c r="A1121" s="1"/>
      <c r="B1121" s="1"/>
      <c r="C1121" s="1"/>
      <c r="D1121" s="1"/>
      <c r="E1121" s="1"/>
      <c r="F1121" s="1"/>
      <c r="H1121" s="1"/>
      <c r="I1121" s="1"/>
      <c r="J1121" s="1"/>
      <c r="K1121" s="1"/>
    </row>
    <row r="1122" spans="1:11" ht="12.75">
      <c r="A1122" s="1"/>
      <c r="B1122" s="1"/>
      <c r="C1122" s="1"/>
      <c r="D1122" s="1"/>
      <c r="E1122" s="1"/>
      <c r="F1122" s="1"/>
      <c r="H1122" s="1"/>
      <c r="I1122" s="1"/>
      <c r="J1122" s="1"/>
      <c r="K1122" s="1"/>
    </row>
    <row r="1123" spans="1:11" ht="12.75">
      <c r="A1123" s="1"/>
      <c r="B1123" s="1"/>
      <c r="C1123" s="1"/>
      <c r="D1123" s="1"/>
      <c r="E1123" s="1"/>
      <c r="F1123" s="1"/>
      <c r="H1123" s="1"/>
      <c r="I1123" s="1"/>
      <c r="J1123" s="1"/>
      <c r="K1123" s="1"/>
    </row>
    <row r="1124" spans="1:11" ht="12.75">
      <c r="A1124" s="1"/>
      <c r="B1124" s="1"/>
      <c r="C1124" s="1"/>
      <c r="D1124" s="1"/>
      <c r="E1124" s="1"/>
      <c r="F1124" s="1"/>
      <c r="H1124" s="1"/>
      <c r="I1124" s="1"/>
      <c r="J1124" s="1"/>
      <c r="K1124" s="1"/>
    </row>
    <row r="1125" spans="1:11" ht="12.75">
      <c r="A1125" s="1"/>
      <c r="B1125" s="1"/>
      <c r="C1125" s="1"/>
      <c r="D1125" s="1"/>
      <c r="E1125" s="1"/>
      <c r="F1125" s="1"/>
      <c r="H1125" s="1"/>
      <c r="I1125" s="1"/>
      <c r="J1125" s="1"/>
      <c r="K1125" s="1"/>
    </row>
    <row r="1126" spans="1:11" ht="12.75">
      <c r="A1126" s="1"/>
      <c r="B1126" s="1"/>
      <c r="C1126" s="1"/>
      <c r="D1126" s="1"/>
      <c r="E1126" s="1"/>
      <c r="F1126" s="1"/>
      <c r="H1126" s="1"/>
      <c r="I1126" s="1"/>
      <c r="J1126" s="1"/>
      <c r="K1126" s="1"/>
    </row>
    <row r="1127" spans="1:11" ht="12.75">
      <c r="A1127" s="1"/>
      <c r="B1127" s="1"/>
      <c r="C1127" s="1"/>
      <c r="D1127" s="1"/>
      <c r="E1127" s="1"/>
      <c r="F1127" s="1"/>
      <c r="H1127" s="1"/>
      <c r="I1127" s="1"/>
      <c r="J1127" s="1"/>
      <c r="K1127" s="1"/>
    </row>
    <row r="1128" spans="1:11" ht="12.75">
      <c r="A1128" s="1"/>
      <c r="B1128" s="1"/>
      <c r="C1128" s="1"/>
      <c r="D1128" s="1"/>
      <c r="E1128" s="1"/>
      <c r="F1128" s="1"/>
      <c r="H1128" s="1"/>
      <c r="I1128" s="1"/>
      <c r="J1128" s="1"/>
      <c r="K1128" s="1"/>
    </row>
    <row r="1129" spans="1:11" ht="12.75">
      <c r="A1129" s="1"/>
      <c r="B1129" s="1"/>
      <c r="C1129" s="1"/>
      <c r="D1129" s="1"/>
      <c r="E1129" s="1"/>
      <c r="F1129" s="1"/>
      <c r="H1129" s="1"/>
      <c r="I1129" s="1"/>
      <c r="J1129" s="1"/>
      <c r="K1129" s="1"/>
    </row>
    <row r="1130" spans="1:11" ht="12.75">
      <c r="A1130" s="1"/>
      <c r="B1130" s="1"/>
      <c r="C1130" s="1"/>
      <c r="D1130" s="1"/>
      <c r="E1130" s="1"/>
      <c r="F1130" s="1"/>
      <c r="H1130" s="1"/>
      <c r="I1130" s="1"/>
      <c r="J1130" s="1"/>
      <c r="K1130" s="1"/>
    </row>
    <row r="1131" spans="1:11" ht="12.75">
      <c r="A1131" s="1"/>
      <c r="B1131" s="1"/>
      <c r="C1131" s="1"/>
      <c r="D1131" s="1"/>
      <c r="E1131" s="1"/>
      <c r="F1131" s="1"/>
      <c r="H1131" s="1"/>
      <c r="I1131" s="1"/>
      <c r="J1131" s="1"/>
      <c r="K1131" s="1"/>
    </row>
    <row r="1132" spans="1:11" ht="12.75">
      <c r="A1132" s="1"/>
      <c r="B1132" s="1"/>
      <c r="C1132" s="1"/>
      <c r="D1132" s="1"/>
      <c r="E1132" s="1"/>
      <c r="F1132" s="1"/>
      <c r="H1132" s="1"/>
      <c r="I1132" s="1"/>
      <c r="J1132" s="1"/>
      <c r="K1132" s="1"/>
    </row>
    <row r="1133" spans="1:11" ht="12.75">
      <c r="A1133" s="1"/>
      <c r="B1133" s="1"/>
      <c r="C1133" s="1"/>
      <c r="D1133" s="1"/>
      <c r="E1133" s="1"/>
      <c r="F1133" s="1"/>
      <c r="H1133" s="1"/>
      <c r="I1133" s="1"/>
      <c r="J1133" s="1"/>
      <c r="K1133" s="1"/>
    </row>
    <row r="1134" spans="1:11" ht="12.75">
      <c r="A1134" s="1"/>
      <c r="B1134" s="1"/>
      <c r="C1134" s="1"/>
      <c r="D1134" s="1"/>
      <c r="E1134" s="1"/>
      <c r="F1134" s="1"/>
      <c r="H1134" s="1"/>
      <c r="I1134" s="1"/>
      <c r="J1134" s="1"/>
      <c r="K1134" s="1"/>
    </row>
    <row r="1135" spans="1:11" ht="12.75">
      <c r="A1135" s="1"/>
      <c r="B1135" s="1"/>
      <c r="C1135" s="1"/>
      <c r="D1135" s="1"/>
      <c r="E1135" s="1"/>
      <c r="F1135" s="1"/>
      <c r="H1135" s="1"/>
      <c r="I1135" s="1"/>
      <c r="J1135" s="1"/>
      <c r="K1135" s="1"/>
    </row>
    <row r="1136" spans="1:11" ht="12.75">
      <c r="A1136" s="1"/>
      <c r="B1136" s="1"/>
      <c r="C1136" s="1"/>
      <c r="D1136" s="1"/>
      <c r="E1136" s="1"/>
      <c r="F1136" s="1"/>
      <c r="H1136" s="1"/>
      <c r="I1136" s="1"/>
      <c r="J1136" s="1"/>
      <c r="K1136" s="1"/>
    </row>
    <row r="1137" spans="1:11" ht="12.75">
      <c r="A1137" s="1"/>
      <c r="B1137" s="1"/>
      <c r="C1137" s="1"/>
      <c r="D1137" s="1"/>
      <c r="E1137" s="1"/>
      <c r="F1137" s="1"/>
      <c r="H1137" s="1"/>
      <c r="I1137" s="1"/>
      <c r="J1137" s="1"/>
      <c r="K1137" s="1"/>
    </row>
    <row r="1138" spans="1:11" ht="12.75">
      <c r="A1138" s="1"/>
      <c r="B1138" s="1"/>
      <c r="C1138" s="1"/>
      <c r="D1138" s="1"/>
      <c r="E1138" s="1"/>
      <c r="F1138" s="1"/>
      <c r="H1138" s="1"/>
      <c r="I1138" s="1"/>
      <c r="J1138" s="1"/>
      <c r="K1138" s="1"/>
    </row>
    <row r="1139" spans="1:11" ht="12.75">
      <c r="A1139" s="1"/>
      <c r="B1139" s="1"/>
      <c r="C1139" s="1"/>
      <c r="D1139" s="1"/>
      <c r="E1139" s="1"/>
      <c r="F1139" s="1"/>
      <c r="H1139" s="1"/>
      <c r="I1139" s="1"/>
      <c r="J1139" s="1"/>
      <c r="K1139" s="1"/>
    </row>
    <row r="1140" spans="1:11" ht="12.75">
      <c r="A1140" s="1"/>
      <c r="B1140" s="1"/>
      <c r="C1140" s="1"/>
      <c r="D1140" s="1"/>
      <c r="E1140" s="1"/>
      <c r="F1140" s="1"/>
      <c r="H1140" s="1"/>
      <c r="I1140" s="1"/>
      <c r="J1140" s="1"/>
      <c r="K1140" s="1"/>
    </row>
    <row r="1141" spans="1:11" ht="12.75">
      <c r="A1141" s="1"/>
      <c r="B1141" s="1"/>
      <c r="C1141" s="1"/>
      <c r="D1141" s="1"/>
      <c r="E1141" s="1"/>
      <c r="F1141" s="1"/>
      <c r="H1141" s="1"/>
      <c r="I1141" s="1"/>
      <c r="J1141" s="1"/>
      <c r="K1141" s="1"/>
    </row>
    <row r="1142" spans="1:11" ht="12.75">
      <c r="A1142" s="1"/>
      <c r="B1142" s="1"/>
      <c r="C1142" s="1"/>
      <c r="D1142" s="1"/>
      <c r="E1142" s="1"/>
      <c r="F1142" s="1"/>
      <c r="H1142" s="1"/>
      <c r="I1142" s="1"/>
      <c r="J1142" s="1"/>
      <c r="K1142" s="1"/>
    </row>
    <row r="1143" spans="1:11" ht="12.75">
      <c r="A1143" s="1"/>
      <c r="B1143" s="1"/>
      <c r="C1143" s="1"/>
      <c r="D1143" s="1"/>
      <c r="E1143" s="1"/>
      <c r="F1143" s="1"/>
      <c r="H1143" s="1"/>
      <c r="I1143" s="1"/>
      <c r="J1143" s="1"/>
      <c r="K1143" s="1"/>
    </row>
    <row r="1144" spans="1:11" ht="12.75">
      <c r="A1144" s="1"/>
      <c r="B1144" s="1"/>
      <c r="C1144" s="1"/>
      <c r="D1144" s="1"/>
      <c r="E1144" s="1"/>
      <c r="F1144" s="1"/>
      <c r="H1144" s="1"/>
      <c r="I1144" s="1"/>
      <c r="J1144" s="1"/>
      <c r="K1144" s="1"/>
    </row>
    <row r="1145" spans="1:11" ht="12.75">
      <c r="A1145" s="1"/>
      <c r="B1145" s="1"/>
      <c r="C1145" s="1"/>
      <c r="D1145" s="1"/>
      <c r="E1145" s="1"/>
      <c r="F1145" s="1"/>
      <c r="H1145" s="1"/>
      <c r="I1145" s="1"/>
      <c r="J1145" s="1"/>
      <c r="K1145" s="1"/>
    </row>
    <row r="1146" spans="1:11" ht="12.75">
      <c r="A1146" s="1"/>
      <c r="B1146" s="1"/>
      <c r="C1146" s="1"/>
      <c r="D1146" s="1"/>
      <c r="E1146" s="1"/>
      <c r="F1146" s="1"/>
      <c r="H1146" s="1"/>
      <c r="I1146" s="1"/>
      <c r="J1146" s="1"/>
      <c r="K1146" s="1"/>
    </row>
    <row r="1147" spans="1:11" ht="12.75">
      <c r="A1147" s="1"/>
      <c r="B1147" s="1"/>
      <c r="C1147" s="1"/>
      <c r="D1147" s="1"/>
      <c r="E1147" s="1"/>
      <c r="F1147" s="1"/>
      <c r="H1147" s="1"/>
      <c r="I1147" s="1"/>
      <c r="J1147" s="1"/>
      <c r="K1147" s="1"/>
    </row>
    <row r="1148" spans="1:11" ht="12.75">
      <c r="A1148" s="1"/>
      <c r="B1148" s="1"/>
      <c r="C1148" s="1"/>
      <c r="D1148" s="1"/>
      <c r="E1148" s="1"/>
      <c r="F1148" s="1"/>
      <c r="H1148" s="1"/>
      <c r="I1148" s="1"/>
      <c r="J1148" s="1"/>
      <c r="K1148" s="1"/>
    </row>
    <row r="1149" spans="1:11" ht="12.75">
      <c r="A1149" s="1"/>
      <c r="B1149" s="1"/>
      <c r="C1149" s="1"/>
      <c r="D1149" s="1"/>
      <c r="E1149" s="1"/>
      <c r="F1149" s="1"/>
      <c r="H1149" s="1"/>
      <c r="I1149" s="1"/>
      <c r="J1149" s="1"/>
      <c r="K1149" s="1"/>
    </row>
    <row r="1150" spans="1:11" ht="12.75">
      <c r="A1150" s="1"/>
      <c r="B1150" s="1"/>
      <c r="C1150" s="1"/>
      <c r="D1150" s="1"/>
      <c r="E1150" s="1"/>
      <c r="F1150" s="1"/>
      <c r="H1150" s="1"/>
      <c r="I1150" s="1"/>
      <c r="J1150" s="1"/>
      <c r="K1150" s="1"/>
    </row>
    <row r="1151" spans="1:11" ht="12.75">
      <c r="A1151" s="1"/>
      <c r="B1151" s="1"/>
      <c r="C1151" s="1"/>
      <c r="D1151" s="1"/>
      <c r="E1151" s="1"/>
      <c r="F1151" s="1"/>
      <c r="H1151" s="1"/>
      <c r="I1151" s="1"/>
      <c r="J1151" s="1"/>
      <c r="K1151" s="1"/>
    </row>
    <row r="1152" spans="1:11" ht="12.75">
      <c r="A1152" s="1"/>
      <c r="B1152" s="1"/>
      <c r="C1152" s="1"/>
      <c r="D1152" s="1"/>
      <c r="E1152" s="1"/>
      <c r="F1152" s="1"/>
      <c r="H1152" s="1"/>
      <c r="I1152" s="1"/>
      <c r="J1152" s="1"/>
      <c r="K1152" s="1"/>
    </row>
    <row r="1153" spans="1:11" ht="12.75">
      <c r="A1153" s="1"/>
      <c r="B1153" s="1"/>
      <c r="C1153" s="1"/>
      <c r="D1153" s="1"/>
      <c r="E1153" s="1"/>
      <c r="F1153" s="1"/>
      <c r="H1153" s="1"/>
      <c r="I1153" s="1"/>
      <c r="J1153" s="1"/>
      <c r="K1153" s="1"/>
    </row>
    <row r="1154" spans="1:11" ht="12.75">
      <c r="A1154" s="1"/>
      <c r="B1154" s="1"/>
      <c r="C1154" s="1"/>
      <c r="D1154" s="1"/>
      <c r="E1154" s="1"/>
      <c r="F1154" s="1"/>
      <c r="H1154" s="1"/>
      <c r="I1154" s="1"/>
      <c r="J1154" s="1"/>
      <c r="K1154" s="1"/>
    </row>
    <row r="1155" spans="1:11" ht="12.75">
      <c r="A1155" s="1"/>
      <c r="B1155" s="1"/>
      <c r="C1155" s="1"/>
      <c r="D1155" s="1"/>
      <c r="E1155" s="1"/>
      <c r="F1155" s="1"/>
      <c r="H1155" s="1"/>
      <c r="I1155" s="1"/>
      <c r="J1155" s="1"/>
      <c r="K1155" s="1"/>
    </row>
    <row r="1156" spans="1:11" ht="12.75">
      <c r="A1156" s="1"/>
      <c r="B1156" s="1"/>
      <c r="C1156" s="1"/>
      <c r="D1156" s="1"/>
      <c r="E1156" s="1"/>
      <c r="F1156" s="1"/>
      <c r="H1156" s="1"/>
      <c r="I1156" s="1"/>
      <c r="J1156" s="1"/>
      <c r="K1156" s="1"/>
    </row>
    <row r="1157" spans="1:11" ht="12.75">
      <c r="A1157" s="1"/>
      <c r="B1157" s="1"/>
      <c r="C1157" s="1"/>
      <c r="D1157" s="1"/>
      <c r="E1157" s="1"/>
      <c r="F1157" s="1"/>
      <c r="H1157" s="1"/>
      <c r="I1157" s="1"/>
      <c r="J1157" s="1"/>
      <c r="K1157" s="1"/>
    </row>
    <row r="1158" spans="1:11" ht="12.75">
      <c r="A1158" s="1"/>
      <c r="B1158" s="1"/>
      <c r="C1158" s="1"/>
      <c r="D1158" s="1"/>
      <c r="E1158" s="1"/>
      <c r="F1158" s="1"/>
      <c r="H1158" s="1"/>
      <c r="I1158" s="1"/>
      <c r="J1158" s="1"/>
      <c r="K1158" s="1"/>
    </row>
    <row r="1159" spans="1:11" ht="12.75">
      <c r="A1159" s="1"/>
      <c r="B1159" s="1"/>
      <c r="C1159" s="1"/>
      <c r="D1159" s="1"/>
      <c r="E1159" s="1"/>
      <c r="F1159" s="1"/>
      <c r="H1159" s="1"/>
      <c r="I1159" s="1"/>
      <c r="J1159" s="1"/>
      <c r="K1159" s="1"/>
    </row>
    <row r="1160" spans="1:11" ht="12.75">
      <c r="A1160" s="1"/>
      <c r="B1160" s="1"/>
      <c r="C1160" s="1"/>
      <c r="D1160" s="1"/>
      <c r="E1160" s="1"/>
      <c r="F1160" s="1"/>
      <c r="H1160" s="1"/>
      <c r="I1160" s="1"/>
      <c r="J1160" s="1"/>
      <c r="K1160" s="1"/>
    </row>
    <row r="1161" spans="1:11" ht="12.75">
      <c r="A1161" s="1"/>
      <c r="B1161" s="1"/>
      <c r="C1161" s="1"/>
      <c r="D1161" s="1"/>
      <c r="E1161" s="1"/>
      <c r="F1161" s="1"/>
      <c r="H1161" s="1"/>
      <c r="I1161" s="1"/>
      <c r="J1161" s="1"/>
      <c r="K1161" s="1"/>
    </row>
    <row r="1162" spans="1:11" ht="12.75">
      <c r="A1162" s="1"/>
      <c r="B1162" s="1"/>
      <c r="C1162" s="1"/>
      <c r="D1162" s="1"/>
      <c r="E1162" s="1"/>
      <c r="F1162" s="1"/>
      <c r="H1162" s="1"/>
      <c r="I1162" s="1"/>
      <c r="J1162" s="1"/>
      <c r="K1162" s="1"/>
    </row>
    <row r="1163" spans="1:11" ht="12.75">
      <c r="A1163" s="1"/>
      <c r="B1163" s="1"/>
      <c r="C1163" s="1"/>
      <c r="D1163" s="1"/>
      <c r="E1163" s="1"/>
      <c r="F1163" s="1"/>
      <c r="H1163" s="1"/>
      <c r="I1163" s="1"/>
      <c r="J1163" s="1"/>
      <c r="K1163" s="1"/>
    </row>
    <row r="1164" spans="1:11" ht="12.75">
      <c r="A1164" s="1"/>
      <c r="B1164" s="1"/>
      <c r="C1164" s="1"/>
      <c r="D1164" s="1"/>
      <c r="E1164" s="1"/>
      <c r="F1164" s="1"/>
      <c r="H1164" s="1"/>
      <c r="I1164" s="1"/>
      <c r="J1164" s="1"/>
      <c r="K1164" s="1"/>
    </row>
    <row r="1165" spans="1:11" ht="12.75">
      <c r="A1165" s="1"/>
      <c r="B1165" s="1"/>
      <c r="C1165" s="1"/>
      <c r="D1165" s="1"/>
      <c r="E1165" s="1"/>
      <c r="F1165" s="1"/>
      <c r="H1165" s="1"/>
      <c r="I1165" s="1"/>
      <c r="J1165" s="1"/>
      <c r="K1165" s="1"/>
    </row>
    <row r="1166" spans="1:11" ht="12.75">
      <c r="A1166" s="1"/>
      <c r="B1166" s="1"/>
      <c r="C1166" s="1"/>
      <c r="D1166" s="1"/>
      <c r="E1166" s="1"/>
      <c r="F1166" s="1"/>
      <c r="H1166" s="1"/>
      <c r="I1166" s="1"/>
      <c r="J1166" s="1"/>
      <c r="K1166" s="1"/>
    </row>
    <row r="1167" spans="1:11" ht="12.75">
      <c r="A1167" s="1"/>
      <c r="B1167" s="1"/>
      <c r="C1167" s="1"/>
      <c r="D1167" s="1"/>
      <c r="E1167" s="1"/>
      <c r="F1167" s="1"/>
      <c r="H1167" s="1"/>
      <c r="I1167" s="1"/>
      <c r="J1167" s="1"/>
      <c r="K1167" s="1"/>
    </row>
    <row r="1168" spans="1:11" ht="12.75">
      <c r="A1168" s="1"/>
      <c r="B1168" s="1"/>
      <c r="C1168" s="1"/>
      <c r="D1168" s="1"/>
      <c r="E1168" s="1"/>
      <c r="F1168" s="1"/>
      <c r="H1168" s="1"/>
      <c r="I1168" s="1"/>
      <c r="J1168" s="1"/>
      <c r="K1168" s="1"/>
    </row>
    <row r="1169" spans="1:11" ht="12.75">
      <c r="A1169" s="1"/>
      <c r="B1169" s="1"/>
      <c r="C1169" s="1"/>
      <c r="D1169" s="1"/>
      <c r="E1169" s="1"/>
      <c r="F1169" s="1"/>
      <c r="H1169" s="1"/>
      <c r="I1169" s="1"/>
      <c r="J1169" s="1"/>
      <c r="K1169" s="1"/>
    </row>
    <row r="1170" spans="1:11" ht="12.75">
      <c r="A1170" s="1"/>
      <c r="B1170" s="1"/>
      <c r="C1170" s="1"/>
      <c r="D1170" s="1"/>
      <c r="E1170" s="1"/>
      <c r="F1170" s="1"/>
      <c r="H1170" s="1"/>
      <c r="I1170" s="1"/>
      <c r="J1170" s="1"/>
      <c r="K1170" s="1"/>
    </row>
    <row r="1171" spans="1:11" ht="12.75">
      <c r="A1171" s="1"/>
      <c r="B1171" s="1"/>
      <c r="C1171" s="1"/>
      <c r="D1171" s="1"/>
      <c r="E1171" s="1"/>
      <c r="F1171" s="1"/>
      <c r="H1171" s="1"/>
      <c r="I1171" s="1"/>
      <c r="J1171" s="1"/>
      <c r="K1171" s="1"/>
    </row>
    <row r="1172" spans="1:11" ht="12.75">
      <c r="A1172" s="1"/>
      <c r="B1172" s="1"/>
      <c r="C1172" s="1"/>
      <c r="D1172" s="1"/>
      <c r="E1172" s="1"/>
      <c r="F1172" s="1"/>
      <c r="H1172" s="1"/>
      <c r="I1172" s="1"/>
      <c r="J1172" s="1"/>
      <c r="K1172" s="1"/>
    </row>
    <row r="1173" spans="1:11" ht="12.75">
      <c r="A1173" s="1"/>
      <c r="B1173" s="1"/>
      <c r="C1173" s="1"/>
      <c r="D1173" s="1"/>
      <c r="E1173" s="1"/>
      <c r="F1173" s="1"/>
      <c r="H1173" s="1"/>
      <c r="I1173" s="1"/>
      <c r="J1173" s="1"/>
      <c r="K1173" s="1"/>
    </row>
    <row r="1174" spans="1:11" ht="12.75">
      <c r="A1174" s="1"/>
      <c r="B1174" s="1"/>
      <c r="C1174" s="1"/>
      <c r="D1174" s="1"/>
      <c r="E1174" s="1"/>
      <c r="F1174" s="1"/>
      <c r="H1174" s="1"/>
      <c r="I1174" s="1"/>
      <c r="J1174" s="1"/>
      <c r="K1174" s="1"/>
    </row>
    <row r="1175" spans="1:11" ht="12.75">
      <c r="A1175" s="1"/>
      <c r="B1175" s="1"/>
      <c r="C1175" s="1"/>
      <c r="D1175" s="1"/>
      <c r="E1175" s="1"/>
      <c r="F1175" s="1"/>
      <c r="H1175" s="1"/>
      <c r="I1175" s="1"/>
      <c r="J1175" s="1"/>
      <c r="K1175" s="1"/>
    </row>
    <row r="1176" spans="1:11" ht="12.75">
      <c r="A1176" s="1"/>
      <c r="B1176" s="1"/>
      <c r="C1176" s="1"/>
      <c r="D1176" s="1"/>
      <c r="E1176" s="1"/>
      <c r="F1176" s="1"/>
      <c r="H1176" s="1"/>
      <c r="I1176" s="1"/>
      <c r="J1176" s="1"/>
      <c r="K1176" s="1"/>
    </row>
    <row r="1177" spans="1:11" ht="12.75">
      <c r="A1177" s="1"/>
      <c r="B1177" s="1"/>
      <c r="C1177" s="1"/>
      <c r="D1177" s="1"/>
      <c r="E1177" s="1"/>
      <c r="F1177" s="1"/>
      <c r="H1177" s="1"/>
      <c r="I1177" s="1"/>
      <c r="J1177" s="1"/>
      <c r="K1177" s="1"/>
    </row>
    <row r="1178" spans="1:11" ht="12.75">
      <c r="A1178" s="1"/>
      <c r="B1178" s="1"/>
      <c r="C1178" s="1"/>
      <c r="D1178" s="1"/>
      <c r="E1178" s="1"/>
      <c r="F1178" s="1"/>
      <c r="H1178" s="1"/>
      <c r="I1178" s="1"/>
      <c r="J1178" s="1"/>
      <c r="K1178" s="1"/>
    </row>
    <row r="1179" spans="1:11" ht="12.75">
      <c r="A1179" s="1"/>
      <c r="B1179" s="1"/>
      <c r="C1179" s="1"/>
      <c r="D1179" s="1"/>
      <c r="E1179" s="1"/>
      <c r="F1179" s="1"/>
      <c r="H1179" s="1"/>
      <c r="I1179" s="1"/>
      <c r="J1179" s="1"/>
      <c r="K1179" s="1"/>
    </row>
    <row r="1180" spans="1:11" ht="12.75">
      <c r="A1180" s="1"/>
      <c r="B1180" s="1"/>
      <c r="C1180" s="1"/>
      <c r="D1180" s="1"/>
      <c r="E1180" s="1"/>
      <c r="F1180" s="1"/>
      <c r="H1180" s="1"/>
      <c r="I1180" s="1"/>
      <c r="J1180" s="1"/>
      <c r="K1180" s="1"/>
    </row>
    <row r="1181" spans="1:11" ht="12.75">
      <c r="A1181" s="1"/>
      <c r="B1181" s="1"/>
      <c r="C1181" s="1"/>
      <c r="D1181" s="1"/>
      <c r="E1181" s="1"/>
      <c r="F1181" s="1"/>
      <c r="H1181" s="1"/>
      <c r="I1181" s="1"/>
      <c r="J1181" s="1"/>
      <c r="K1181" s="1"/>
    </row>
    <row r="1182" spans="1:11" ht="12.75">
      <c r="A1182" s="1"/>
      <c r="B1182" s="1"/>
      <c r="C1182" s="1"/>
      <c r="D1182" s="1"/>
      <c r="E1182" s="1"/>
      <c r="F1182" s="1"/>
      <c r="H1182" s="1"/>
      <c r="I1182" s="1"/>
      <c r="J1182" s="1"/>
      <c r="K1182" s="1"/>
    </row>
    <row r="1183" spans="1:11" ht="12.75">
      <c r="A1183" s="1"/>
      <c r="B1183" s="1"/>
      <c r="C1183" s="1"/>
      <c r="D1183" s="1"/>
      <c r="E1183" s="1"/>
      <c r="F1183" s="1"/>
      <c r="H1183" s="1"/>
      <c r="I1183" s="1"/>
      <c r="J1183" s="1"/>
      <c r="K1183" s="1"/>
    </row>
    <row r="1184" spans="1:11" ht="12.75">
      <c r="A1184" s="1"/>
      <c r="B1184" s="1"/>
      <c r="C1184" s="1"/>
      <c r="D1184" s="1"/>
      <c r="E1184" s="1"/>
      <c r="F1184" s="1"/>
      <c r="H1184" s="1"/>
      <c r="I1184" s="1"/>
      <c r="J1184" s="1"/>
      <c r="K1184" s="1"/>
    </row>
    <row r="1185" spans="1:11" ht="12.75">
      <c r="A1185" s="1"/>
      <c r="B1185" s="1"/>
      <c r="C1185" s="1"/>
      <c r="D1185" s="1"/>
      <c r="E1185" s="1"/>
      <c r="F1185" s="1"/>
      <c r="H1185" s="1"/>
      <c r="I1185" s="1"/>
      <c r="J1185" s="1"/>
      <c r="K1185" s="1"/>
    </row>
    <row r="1186" spans="1:11" ht="12.75">
      <c r="A1186" s="1"/>
      <c r="B1186" s="1"/>
      <c r="C1186" s="1"/>
      <c r="D1186" s="1"/>
      <c r="E1186" s="1"/>
      <c r="F1186" s="1"/>
      <c r="H1186" s="1"/>
      <c r="I1186" s="1"/>
      <c r="J1186" s="1"/>
      <c r="K1186" s="1"/>
    </row>
    <row r="1187" spans="1:11" ht="12.75">
      <c r="A1187" s="1"/>
      <c r="B1187" s="1"/>
      <c r="C1187" s="1"/>
      <c r="D1187" s="1"/>
      <c r="E1187" s="1"/>
      <c r="F1187" s="1"/>
      <c r="H1187" s="1"/>
      <c r="I1187" s="1"/>
      <c r="J1187" s="1"/>
      <c r="K1187" s="1"/>
    </row>
    <row r="1188" spans="1:11" ht="12.75">
      <c r="A1188" s="1"/>
      <c r="B1188" s="1"/>
      <c r="C1188" s="1"/>
      <c r="D1188" s="1"/>
      <c r="E1188" s="1"/>
      <c r="F1188" s="1"/>
      <c r="H1188" s="1"/>
      <c r="I1188" s="1"/>
      <c r="J1188" s="1"/>
      <c r="K1188" s="1"/>
    </row>
    <row r="1189" spans="1:11" ht="12.75">
      <c r="A1189" s="1"/>
      <c r="B1189" s="1"/>
      <c r="C1189" s="1"/>
      <c r="D1189" s="1"/>
      <c r="E1189" s="1"/>
      <c r="F1189" s="1"/>
      <c r="H1189" s="1"/>
      <c r="I1189" s="1"/>
      <c r="J1189" s="1"/>
      <c r="K1189" s="1"/>
    </row>
    <row r="1190" spans="1:11" ht="12.75">
      <c r="A1190" s="1"/>
      <c r="B1190" s="1"/>
      <c r="C1190" s="1"/>
      <c r="D1190" s="1"/>
      <c r="E1190" s="1"/>
      <c r="F1190" s="1"/>
      <c r="H1190" s="1"/>
      <c r="I1190" s="1"/>
      <c r="J1190" s="1"/>
      <c r="K1190" s="1"/>
    </row>
    <row r="1191" spans="1:11" ht="12.75">
      <c r="A1191" s="1"/>
      <c r="B1191" s="1"/>
      <c r="C1191" s="1"/>
      <c r="D1191" s="1"/>
      <c r="E1191" s="1"/>
      <c r="F1191" s="1"/>
      <c r="H1191" s="1"/>
      <c r="I1191" s="1"/>
      <c r="J1191" s="1"/>
      <c r="K1191" s="1"/>
    </row>
    <row r="1192" spans="1:11" ht="12.75">
      <c r="A1192" s="1"/>
      <c r="B1192" s="1"/>
      <c r="C1192" s="1"/>
      <c r="D1192" s="1"/>
      <c r="E1192" s="1"/>
      <c r="F1192" s="1"/>
      <c r="H1192" s="1"/>
      <c r="I1192" s="1"/>
      <c r="J1192" s="1"/>
      <c r="K1192" s="1"/>
    </row>
    <row r="1193" spans="1:11" ht="12.75">
      <c r="A1193" s="1"/>
      <c r="B1193" s="1"/>
      <c r="C1193" s="1"/>
      <c r="D1193" s="1"/>
      <c r="E1193" s="1"/>
      <c r="F1193" s="1"/>
      <c r="H1193" s="1"/>
      <c r="I1193" s="1"/>
      <c r="J1193" s="1"/>
      <c r="K1193" s="1"/>
    </row>
    <row r="1194" spans="1:11" ht="12.75">
      <c r="A1194" s="1"/>
      <c r="B1194" s="1"/>
      <c r="C1194" s="1"/>
      <c r="D1194" s="1"/>
      <c r="E1194" s="1"/>
      <c r="F1194" s="1"/>
      <c r="H1194" s="1"/>
      <c r="I1194" s="1"/>
      <c r="J1194" s="1"/>
      <c r="K1194" s="1"/>
    </row>
    <row r="1195" spans="1:11" ht="12.75">
      <c r="A1195" s="1"/>
      <c r="B1195" s="1"/>
      <c r="C1195" s="1"/>
      <c r="D1195" s="1"/>
      <c r="E1195" s="1"/>
      <c r="F1195" s="1"/>
      <c r="H1195" s="1"/>
      <c r="I1195" s="1"/>
      <c r="J1195" s="1"/>
      <c r="K1195" s="1"/>
    </row>
    <row r="1196" spans="1:11" ht="12.75">
      <c r="A1196" s="1"/>
      <c r="B1196" s="1"/>
      <c r="C1196" s="1"/>
      <c r="D1196" s="1"/>
      <c r="E1196" s="1"/>
      <c r="F1196" s="1"/>
      <c r="H1196" s="1"/>
      <c r="I1196" s="1"/>
      <c r="J1196" s="1"/>
      <c r="K1196" s="1"/>
    </row>
    <row r="1197" spans="1:11" ht="12.75">
      <c r="A1197" s="1"/>
      <c r="B1197" s="1"/>
      <c r="C1197" s="1"/>
      <c r="D1197" s="1"/>
      <c r="E1197" s="1"/>
      <c r="F1197" s="1"/>
      <c r="H1197" s="1"/>
      <c r="I1197" s="1"/>
      <c r="J1197" s="1"/>
      <c r="K1197" s="1"/>
    </row>
    <row r="1198" spans="1:11" ht="12.75">
      <c r="A1198" s="1"/>
      <c r="B1198" s="1"/>
      <c r="C1198" s="1"/>
      <c r="D1198" s="1"/>
      <c r="E1198" s="1"/>
      <c r="F1198" s="1"/>
      <c r="H1198" s="1"/>
      <c r="I1198" s="1"/>
      <c r="J1198" s="1"/>
      <c r="K1198" s="1"/>
    </row>
    <row r="1199" spans="1:11" ht="12.75">
      <c r="A1199" s="1"/>
      <c r="B1199" s="1"/>
      <c r="C1199" s="1"/>
      <c r="D1199" s="1"/>
      <c r="E1199" s="1"/>
      <c r="F1199" s="1"/>
      <c r="H1199" s="1"/>
      <c r="I1199" s="1"/>
      <c r="J1199" s="1"/>
      <c r="K1199" s="1"/>
    </row>
    <row r="1200" spans="1:11" ht="12.75">
      <c r="A1200" s="1"/>
      <c r="B1200" s="1"/>
      <c r="C1200" s="1"/>
      <c r="D1200" s="1"/>
      <c r="E1200" s="1"/>
      <c r="F1200" s="1"/>
      <c r="H1200" s="1"/>
      <c r="I1200" s="1"/>
      <c r="J1200" s="1"/>
      <c r="K1200" s="1"/>
    </row>
    <row r="1201" spans="1:11" ht="12.75">
      <c r="A1201" s="1"/>
      <c r="B1201" s="1"/>
      <c r="C1201" s="1"/>
      <c r="D1201" s="1"/>
      <c r="E1201" s="1"/>
      <c r="F1201" s="1"/>
      <c r="H1201" s="1"/>
      <c r="I1201" s="1"/>
      <c r="J1201" s="1"/>
      <c r="K1201" s="1"/>
    </row>
    <row r="1202" spans="1:11" ht="12.75">
      <c r="A1202" s="1"/>
      <c r="B1202" s="1"/>
      <c r="C1202" s="1"/>
      <c r="D1202" s="1"/>
      <c r="E1202" s="1"/>
      <c r="F1202" s="1"/>
      <c r="H1202" s="1"/>
      <c r="I1202" s="1"/>
      <c r="J1202" s="1"/>
      <c r="K1202" s="1"/>
    </row>
    <row r="1203" spans="1:11" ht="12.75">
      <c r="A1203" s="1"/>
      <c r="B1203" s="1"/>
      <c r="C1203" s="1"/>
      <c r="D1203" s="1"/>
      <c r="E1203" s="1"/>
      <c r="F1203" s="1"/>
      <c r="H1203" s="1"/>
      <c r="I1203" s="1"/>
      <c r="J1203" s="1"/>
      <c r="K1203" s="1"/>
    </row>
    <row r="1204" spans="1:11" ht="12.75">
      <c r="A1204" s="1"/>
      <c r="B1204" s="1"/>
      <c r="C1204" s="1"/>
      <c r="D1204" s="1"/>
      <c r="E1204" s="1"/>
      <c r="F1204" s="1"/>
      <c r="H1204" s="1"/>
      <c r="I1204" s="1"/>
      <c r="J1204" s="1"/>
      <c r="K1204" s="1"/>
    </row>
    <row r="1205" spans="1:11" ht="12.75">
      <c r="A1205" s="1"/>
      <c r="B1205" s="1"/>
      <c r="C1205" s="1"/>
      <c r="D1205" s="1"/>
      <c r="E1205" s="1"/>
      <c r="F1205" s="1"/>
      <c r="H1205" s="1"/>
      <c r="I1205" s="1"/>
      <c r="J1205" s="1"/>
      <c r="K1205" s="1"/>
    </row>
    <row r="1206" spans="1:11" ht="12.75">
      <c r="A1206" s="1"/>
      <c r="B1206" s="1"/>
      <c r="C1206" s="1"/>
      <c r="D1206" s="1"/>
      <c r="E1206" s="1"/>
      <c r="F1206" s="1"/>
      <c r="H1206" s="1"/>
      <c r="I1206" s="1"/>
      <c r="J1206" s="1"/>
      <c r="K1206" s="1"/>
    </row>
    <row r="1207" spans="1:11" ht="12.75">
      <c r="A1207" s="1"/>
      <c r="B1207" s="1"/>
      <c r="C1207" s="1"/>
      <c r="D1207" s="1"/>
      <c r="E1207" s="1"/>
      <c r="F1207" s="1"/>
      <c r="H1207" s="1"/>
      <c r="I1207" s="1"/>
      <c r="J1207" s="1"/>
      <c r="K1207" s="1"/>
    </row>
    <row r="1208" spans="1:11" ht="12.75">
      <c r="A1208" s="1"/>
      <c r="B1208" s="1"/>
      <c r="C1208" s="1"/>
      <c r="D1208" s="1"/>
      <c r="E1208" s="1"/>
      <c r="F1208" s="1"/>
      <c r="H1208" s="1"/>
      <c r="I1208" s="1"/>
      <c r="J1208" s="1"/>
      <c r="K1208" s="1"/>
    </row>
    <row r="1209" spans="1:11" ht="12.75">
      <c r="A1209" s="1"/>
      <c r="B1209" s="1"/>
      <c r="C1209" s="1"/>
      <c r="D1209" s="1"/>
      <c r="E1209" s="1"/>
      <c r="F1209" s="1"/>
      <c r="H1209" s="1"/>
      <c r="I1209" s="1"/>
      <c r="J1209" s="1"/>
      <c r="K1209" s="1"/>
    </row>
    <row r="1210" spans="1:11" ht="12.75">
      <c r="A1210" s="1"/>
      <c r="B1210" s="1"/>
      <c r="C1210" s="1"/>
      <c r="D1210" s="1"/>
      <c r="E1210" s="1"/>
      <c r="F1210" s="1"/>
      <c r="H1210" s="1"/>
      <c r="I1210" s="1"/>
      <c r="J1210" s="1"/>
      <c r="K1210" s="1"/>
    </row>
    <row r="1211" spans="1:11" ht="12.75">
      <c r="A1211" s="1"/>
      <c r="B1211" s="1"/>
      <c r="C1211" s="1"/>
      <c r="D1211" s="1"/>
      <c r="E1211" s="1"/>
      <c r="F1211" s="1"/>
      <c r="H1211" s="1"/>
      <c r="I1211" s="1"/>
      <c r="J1211" s="1"/>
      <c r="K1211" s="1"/>
    </row>
    <row r="1212" spans="1:11" ht="12.75">
      <c r="A1212" s="1"/>
      <c r="B1212" s="1"/>
      <c r="C1212" s="1"/>
      <c r="D1212" s="1"/>
      <c r="E1212" s="1"/>
      <c r="F1212" s="1"/>
      <c r="H1212" s="1"/>
      <c r="I1212" s="1"/>
      <c r="J1212" s="1"/>
      <c r="K1212" s="1"/>
    </row>
    <row r="1213" spans="1:11" ht="12.75">
      <c r="A1213" s="1"/>
      <c r="B1213" s="1"/>
      <c r="C1213" s="1"/>
      <c r="D1213" s="1"/>
      <c r="E1213" s="1"/>
      <c r="F1213" s="1"/>
      <c r="H1213" s="1"/>
      <c r="I1213" s="1"/>
      <c r="J1213" s="1"/>
      <c r="K1213" s="1"/>
    </row>
    <row r="1214" spans="1:11" ht="12.75">
      <c r="A1214" s="1"/>
      <c r="B1214" s="1"/>
      <c r="C1214" s="1"/>
      <c r="D1214" s="1"/>
      <c r="E1214" s="1"/>
      <c r="F1214" s="1"/>
      <c r="H1214" s="1"/>
      <c r="I1214" s="1"/>
      <c r="J1214" s="1"/>
      <c r="K1214" s="1"/>
    </row>
    <row r="1215" spans="1:11" ht="12.75">
      <c r="A1215" s="1"/>
      <c r="B1215" s="1"/>
      <c r="C1215" s="1"/>
      <c r="D1215" s="1"/>
      <c r="E1215" s="1"/>
      <c r="F1215" s="1"/>
      <c r="H1215" s="1"/>
      <c r="I1215" s="1"/>
      <c r="J1215" s="1"/>
      <c r="K1215" s="1"/>
    </row>
    <row r="1216" spans="1:11" ht="12.75">
      <c r="A1216" s="1"/>
      <c r="B1216" s="1"/>
      <c r="C1216" s="1"/>
      <c r="D1216" s="1"/>
      <c r="E1216" s="1"/>
      <c r="F1216" s="1"/>
      <c r="H1216" s="1"/>
      <c r="I1216" s="1"/>
      <c r="J1216" s="1"/>
      <c r="K1216" s="1"/>
    </row>
    <row r="1217" spans="1:11" ht="12.75">
      <c r="A1217" s="1"/>
      <c r="B1217" s="1"/>
      <c r="C1217" s="1"/>
      <c r="D1217" s="1"/>
      <c r="E1217" s="1"/>
      <c r="F1217" s="1"/>
      <c r="H1217" s="1"/>
      <c r="I1217" s="1"/>
      <c r="J1217" s="1"/>
      <c r="K1217" s="1"/>
    </row>
    <row r="1218" spans="1:11" ht="12.75">
      <c r="A1218" s="1"/>
      <c r="B1218" s="1"/>
      <c r="C1218" s="1"/>
      <c r="D1218" s="1"/>
      <c r="E1218" s="1"/>
      <c r="F1218" s="1"/>
      <c r="H1218" s="1"/>
      <c r="I1218" s="1"/>
      <c r="J1218" s="1"/>
      <c r="K1218" s="1"/>
    </row>
    <row r="1219" spans="1:11" ht="12.75">
      <c r="A1219" s="1"/>
      <c r="B1219" s="1"/>
      <c r="C1219" s="1"/>
      <c r="D1219" s="1"/>
      <c r="E1219" s="1"/>
      <c r="F1219" s="1"/>
      <c r="H1219" s="1"/>
      <c r="I1219" s="1"/>
      <c r="J1219" s="1"/>
      <c r="K1219" s="1"/>
    </row>
    <row r="1220" spans="1:11" ht="12.75">
      <c r="A1220" s="1"/>
      <c r="B1220" s="1"/>
      <c r="C1220" s="1"/>
      <c r="D1220" s="1"/>
      <c r="E1220" s="1"/>
      <c r="F1220" s="1"/>
      <c r="H1220" s="1"/>
      <c r="I1220" s="1"/>
      <c r="J1220" s="1"/>
      <c r="K1220" s="1"/>
    </row>
    <row r="1221" spans="1:11" ht="12.75">
      <c r="A1221" s="1"/>
      <c r="B1221" s="1"/>
      <c r="C1221" s="1"/>
      <c r="D1221" s="1"/>
      <c r="E1221" s="1"/>
      <c r="F1221" s="1"/>
      <c r="H1221" s="1"/>
      <c r="I1221" s="1"/>
      <c r="J1221" s="1"/>
      <c r="K1221" s="1"/>
    </row>
    <row r="1222" spans="1:11" ht="12.75">
      <c r="A1222" s="1"/>
      <c r="B1222" s="1"/>
      <c r="C1222" s="1"/>
      <c r="D1222" s="1"/>
      <c r="E1222" s="1"/>
      <c r="F1222" s="1"/>
      <c r="H1222" s="1"/>
      <c r="I1222" s="1"/>
      <c r="J1222" s="1"/>
      <c r="K1222" s="1"/>
    </row>
    <row r="1223" spans="1:11" ht="12.75">
      <c r="A1223" s="1"/>
      <c r="B1223" s="1"/>
      <c r="C1223" s="1"/>
      <c r="D1223" s="1"/>
      <c r="E1223" s="1"/>
      <c r="F1223" s="1"/>
      <c r="H1223" s="1"/>
      <c r="I1223" s="1"/>
      <c r="J1223" s="1"/>
      <c r="K1223" s="1"/>
    </row>
    <row r="1224" spans="1:11" ht="12.75">
      <c r="A1224" s="1"/>
      <c r="B1224" s="1"/>
      <c r="C1224" s="1"/>
      <c r="D1224" s="1"/>
      <c r="E1224" s="1"/>
      <c r="F1224" s="1"/>
      <c r="H1224" s="1"/>
      <c r="I1224" s="1"/>
      <c r="J1224" s="1"/>
      <c r="K1224" s="1"/>
    </row>
    <row r="1225" spans="1:11" ht="12.75">
      <c r="A1225" s="1"/>
      <c r="B1225" s="1"/>
      <c r="C1225" s="1"/>
      <c r="D1225" s="1"/>
      <c r="E1225" s="1"/>
      <c r="F1225" s="1"/>
      <c r="H1225" s="1"/>
      <c r="I1225" s="1"/>
      <c r="J1225" s="1"/>
      <c r="K1225" s="1"/>
    </row>
    <row r="1226" spans="1:11" ht="12.75">
      <c r="A1226" s="1"/>
      <c r="B1226" s="1"/>
      <c r="C1226" s="1"/>
      <c r="D1226" s="1"/>
      <c r="E1226" s="1"/>
      <c r="F1226" s="1"/>
      <c r="H1226" s="1"/>
      <c r="I1226" s="1"/>
      <c r="J1226" s="1"/>
      <c r="K1226" s="1"/>
    </row>
    <row r="1227" spans="1:11" ht="12.75">
      <c r="A1227" s="1"/>
      <c r="B1227" s="1"/>
      <c r="C1227" s="1"/>
      <c r="D1227" s="1"/>
      <c r="E1227" s="1"/>
      <c r="F1227" s="1"/>
      <c r="H1227" s="1"/>
      <c r="I1227" s="1"/>
      <c r="J1227" s="1"/>
      <c r="K1227" s="1"/>
    </row>
    <row r="1228" spans="1:11" ht="12.75">
      <c r="A1228" s="1"/>
      <c r="B1228" s="1"/>
      <c r="C1228" s="1"/>
      <c r="D1228" s="1"/>
      <c r="E1228" s="1"/>
      <c r="F1228" s="1"/>
      <c r="H1228" s="1"/>
      <c r="I1228" s="1"/>
      <c r="J1228" s="1"/>
      <c r="K1228" s="1"/>
    </row>
    <row r="1229" spans="1:11" ht="12.75">
      <c r="A1229" s="1"/>
      <c r="B1229" s="1"/>
      <c r="C1229" s="1"/>
      <c r="D1229" s="1"/>
      <c r="E1229" s="1"/>
      <c r="F1229" s="1"/>
      <c r="H1229" s="1"/>
      <c r="I1229" s="1"/>
      <c r="J1229" s="1"/>
      <c r="K1229" s="1"/>
    </row>
    <row r="1230" spans="1:11" ht="12.75">
      <c r="A1230" s="1"/>
      <c r="B1230" s="1"/>
      <c r="C1230" s="1"/>
      <c r="D1230" s="1"/>
      <c r="E1230" s="1"/>
      <c r="F1230" s="1"/>
      <c r="H1230" s="1"/>
      <c r="I1230" s="1"/>
      <c r="J1230" s="1"/>
      <c r="K1230" s="1"/>
    </row>
    <row r="1231" spans="1:11" ht="12.75">
      <c r="A1231" s="1"/>
      <c r="B1231" s="1"/>
      <c r="C1231" s="1"/>
      <c r="D1231" s="1"/>
      <c r="E1231" s="1"/>
      <c r="F1231" s="1"/>
      <c r="H1231" s="1"/>
      <c r="I1231" s="1"/>
      <c r="J1231" s="1"/>
      <c r="K1231" s="1"/>
    </row>
    <row r="1232" spans="1:11" ht="12.75">
      <c r="A1232" s="1"/>
      <c r="B1232" s="1"/>
      <c r="C1232" s="1"/>
      <c r="D1232" s="1"/>
      <c r="E1232" s="1"/>
      <c r="F1232" s="1"/>
      <c r="H1232" s="1"/>
      <c r="I1232" s="1"/>
      <c r="J1232" s="1"/>
      <c r="K1232" s="1"/>
    </row>
    <row r="1233" spans="1:11" ht="12.75">
      <c r="A1233" s="1"/>
      <c r="B1233" s="1"/>
      <c r="C1233" s="1"/>
      <c r="D1233" s="1"/>
      <c r="E1233" s="1"/>
      <c r="F1233" s="1"/>
      <c r="H1233" s="1"/>
      <c r="I1233" s="1"/>
      <c r="J1233" s="1"/>
      <c r="K1233" s="1"/>
    </row>
    <row r="1234" spans="1:11" ht="12.75">
      <c r="A1234" s="1"/>
      <c r="B1234" s="1"/>
      <c r="C1234" s="1"/>
      <c r="D1234" s="1"/>
      <c r="E1234" s="1"/>
      <c r="F1234" s="1"/>
      <c r="H1234" s="1"/>
      <c r="I1234" s="1"/>
      <c r="J1234" s="1"/>
      <c r="K1234" s="1"/>
    </row>
    <row r="1235" spans="1:11" ht="12.75">
      <c r="A1235" s="1"/>
      <c r="B1235" s="1"/>
      <c r="C1235" s="1"/>
      <c r="D1235" s="1"/>
      <c r="E1235" s="1"/>
      <c r="F1235" s="1"/>
      <c r="H1235" s="1"/>
      <c r="I1235" s="1"/>
      <c r="J1235" s="1"/>
      <c r="K1235" s="1"/>
    </row>
    <row r="1236" spans="1:11" ht="12.75">
      <c r="A1236" s="1"/>
      <c r="B1236" s="1"/>
      <c r="C1236" s="1"/>
      <c r="D1236" s="1"/>
      <c r="E1236" s="1"/>
      <c r="F1236" s="1"/>
      <c r="H1236" s="1"/>
      <c r="I1236" s="1"/>
      <c r="J1236" s="1"/>
      <c r="K1236" s="1"/>
    </row>
    <row r="1237" spans="1:11" ht="12.75">
      <c r="A1237" s="1"/>
      <c r="B1237" s="1"/>
      <c r="C1237" s="1"/>
      <c r="D1237" s="1"/>
      <c r="E1237" s="1"/>
      <c r="F1237" s="1"/>
      <c r="H1237" s="1"/>
      <c r="I1237" s="1"/>
      <c r="J1237" s="1"/>
      <c r="K1237" s="1"/>
    </row>
    <row r="1238" spans="1:11" ht="12.75">
      <c r="A1238" s="1"/>
      <c r="B1238" s="1"/>
      <c r="C1238" s="1"/>
      <c r="D1238" s="1"/>
      <c r="E1238" s="1"/>
      <c r="F1238" s="1"/>
      <c r="H1238" s="1"/>
      <c r="I1238" s="1"/>
      <c r="J1238" s="1"/>
      <c r="K1238" s="1"/>
    </row>
    <row r="1239" spans="1:11" ht="12.75">
      <c r="A1239" s="1"/>
      <c r="B1239" s="1"/>
      <c r="C1239" s="1"/>
      <c r="D1239" s="1"/>
      <c r="E1239" s="1"/>
      <c r="F1239" s="1"/>
      <c r="H1239" s="1"/>
      <c r="I1239" s="1"/>
      <c r="J1239" s="1"/>
      <c r="K1239" s="1"/>
    </row>
    <row r="1240" spans="1:11" ht="12.75">
      <c r="A1240" s="1"/>
      <c r="B1240" s="1"/>
      <c r="C1240" s="1"/>
      <c r="D1240" s="1"/>
      <c r="E1240" s="1"/>
      <c r="F1240" s="1"/>
      <c r="H1240" s="1"/>
      <c r="I1240" s="1"/>
      <c r="J1240" s="1"/>
      <c r="K1240" s="1"/>
    </row>
    <row r="1241" spans="1:11" ht="12.75">
      <c r="A1241" s="1"/>
      <c r="B1241" s="1"/>
      <c r="C1241" s="1"/>
      <c r="D1241" s="1"/>
      <c r="E1241" s="1"/>
      <c r="F1241" s="1"/>
      <c r="H1241" s="1"/>
      <c r="I1241" s="1"/>
      <c r="J1241" s="1"/>
      <c r="K1241" s="1"/>
    </row>
    <row r="1242" spans="1:11" ht="12.75">
      <c r="A1242" s="1"/>
      <c r="B1242" s="1"/>
      <c r="C1242" s="1"/>
      <c r="D1242" s="1"/>
      <c r="E1242" s="1"/>
      <c r="F1242" s="1"/>
      <c r="H1242" s="1"/>
      <c r="I1242" s="1"/>
      <c r="J1242" s="1"/>
      <c r="K1242" s="1"/>
    </row>
    <row r="1243" spans="1:11" ht="12.75">
      <c r="A1243" s="1"/>
      <c r="B1243" s="1"/>
      <c r="C1243" s="1"/>
      <c r="D1243" s="1"/>
      <c r="E1243" s="1"/>
      <c r="F1243" s="1"/>
      <c r="H1243" s="1"/>
      <c r="I1243" s="1"/>
      <c r="J1243" s="1"/>
      <c r="K1243" s="1"/>
    </row>
    <row r="1244" spans="1:11" ht="12.75">
      <c r="A1244" s="1"/>
      <c r="B1244" s="1"/>
      <c r="C1244" s="1"/>
      <c r="D1244" s="1"/>
      <c r="E1244" s="1"/>
      <c r="F1244" s="1"/>
      <c r="H1244" s="1"/>
      <c r="I1244" s="1"/>
      <c r="J1244" s="1"/>
      <c r="K1244" s="1"/>
    </row>
    <row r="1245" spans="1:11" ht="12.75">
      <c r="A1245" s="1"/>
      <c r="B1245" s="1"/>
      <c r="C1245" s="1"/>
      <c r="D1245" s="1"/>
      <c r="E1245" s="1"/>
      <c r="F1245" s="1"/>
      <c r="H1245" s="1"/>
      <c r="I1245" s="1"/>
      <c r="J1245" s="1"/>
      <c r="K1245" s="1"/>
    </row>
    <row r="1246" spans="1:11" ht="12.75">
      <c r="A1246" s="1"/>
      <c r="B1246" s="1"/>
      <c r="C1246" s="1"/>
      <c r="D1246" s="1"/>
      <c r="E1246" s="1"/>
      <c r="F1246" s="1"/>
      <c r="H1246" s="1"/>
      <c r="I1246" s="1"/>
      <c r="J1246" s="1"/>
      <c r="K1246" s="1"/>
    </row>
    <row r="1247" spans="1:11" ht="12.75">
      <c r="A1247" s="1"/>
      <c r="B1247" s="1"/>
      <c r="C1247" s="1"/>
      <c r="D1247" s="1"/>
      <c r="E1247" s="1"/>
      <c r="F1247" s="1"/>
      <c r="H1247" s="1"/>
      <c r="I1247" s="1"/>
      <c r="J1247" s="1"/>
      <c r="K1247" s="1"/>
    </row>
    <row r="1248" spans="1:11" ht="12.75">
      <c r="A1248" s="1"/>
      <c r="B1248" s="1"/>
      <c r="C1248" s="1"/>
      <c r="D1248" s="1"/>
      <c r="E1248" s="1"/>
      <c r="F1248" s="1"/>
      <c r="H1248" s="1"/>
      <c r="I1248" s="1"/>
      <c r="J1248" s="1"/>
      <c r="K1248" s="1"/>
    </row>
    <row r="1249" spans="1:11" ht="12.75">
      <c r="A1249" s="1"/>
      <c r="B1249" s="1"/>
      <c r="C1249" s="1"/>
      <c r="D1249" s="1"/>
      <c r="E1249" s="1"/>
      <c r="F1249" s="1"/>
      <c r="H1249" s="1"/>
      <c r="I1249" s="1"/>
      <c r="J1249" s="1"/>
      <c r="K1249" s="1"/>
    </row>
    <row r="1250" spans="1:11" ht="12.75">
      <c r="A1250" s="1"/>
      <c r="B1250" s="1"/>
      <c r="C1250" s="1"/>
      <c r="D1250" s="1"/>
      <c r="E1250" s="1"/>
      <c r="F1250" s="1"/>
      <c r="H1250" s="1"/>
      <c r="I1250" s="1"/>
      <c r="J1250" s="1"/>
      <c r="K1250" s="1"/>
    </row>
    <row r="1251" spans="1:11" ht="12.75">
      <c r="A1251" s="1"/>
      <c r="B1251" s="1"/>
      <c r="C1251" s="1"/>
      <c r="D1251" s="1"/>
      <c r="E1251" s="1"/>
      <c r="F1251" s="1"/>
      <c r="H1251" s="1"/>
      <c r="I1251" s="1"/>
      <c r="J1251" s="1"/>
      <c r="K1251" s="1"/>
    </row>
    <row r="1252" spans="1:11" ht="12.75">
      <c r="A1252" s="1"/>
      <c r="B1252" s="1"/>
      <c r="C1252" s="1"/>
      <c r="D1252" s="1"/>
      <c r="E1252" s="1"/>
      <c r="F1252" s="1"/>
      <c r="H1252" s="1"/>
      <c r="I1252" s="1"/>
      <c r="J1252" s="1"/>
      <c r="K1252" s="1"/>
    </row>
    <row r="1253" spans="1:11" ht="12.75">
      <c r="A1253" s="1"/>
      <c r="B1253" s="1"/>
      <c r="C1253" s="1"/>
      <c r="D1253" s="1"/>
      <c r="E1253" s="1"/>
      <c r="F1253" s="1"/>
      <c r="H1253" s="1"/>
      <c r="I1253" s="1"/>
      <c r="J1253" s="1"/>
      <c r="K1253" s="1"/>
    </row>
    <row r="1254" spans="1:11" ht="12.75">
      <c r="A1254" s="1"/>
      <c r="B1254" s="1"/>
      <c r="C1254" s="1"/>
      <c r="D1254" s="1"/>
      <c r="E1254" s="1"/>
      <c r="F1254" s="1"/>
      <c r="H1254" s="1"/>
      <c r="I1254" s="1"/>
      <c r="J1254" s="1"/>
      <c r="K1254" s="1"/>
    </row>
    <row r="1255" spans="1:11" ht="12.75">
      <c r="A1255" s="1"/>
      <c r="B1255" s="1"/>
      <c r="C1255" s="1"/>
      <c r="D1255" s="1"/>
      <c r="E1255" s="1"/>
      <c r="F1255" s="1"/>
      <c r="H1255" s="1"/>
      <c r="I1255" s="1"/>
      <c r="J1255" s="1"/>
      <c r="K1255" s="1"/>
    </row>
    <row r="1256" spans="1:11" ht="12.75">
      <c r="A1256" s="1"/>
      <c r="B1256" s="1"/>
      <c r="C1256" s="1"/>
      <c r="D1256" s="1"/>
      <c r="E1256" s="1"/>
      <c r="F1256" s="1"/>
      <c r="H1256" s="1"/>
      <c r="I1256" s="1"/>
      <c r="J1256" s="1"/>
      <c r="K1256" s="1"/>
    </row>
    <row r="1257" spans="1:11" ht="12.75">
      <c r="A1257" s="1"/>
      <c r="B1257" s="1"/>
      <c r="C1257" s="1"/>
      <c r="D1257" s="1"/>
      <c r="E1257" s="1"/>
      <c r="F1257" s="1"/>
      <c r="H1257" s="1"/>
      <c r="I1257" s="1"/>
      <c r="J1257" s="1"/>
      <c r="K1257" s="1"/>
    </row>
    <row r="1258" spans="1:11" ht="12.75">
      <c r="A1258" s="1"/>
      <c r="B1258" s="1"/>
      <c r="C1258" s="1"/>
      <c r="D1258" s="1"/>
      <c r="E1258" s="1"/>
      <c r="F1258" s="1"/>
      <c r="H1258" s="1"/>
      <c r="I1258" s="1"/>
      <c r="J1258" s="1"/>
      <c r="K1258" s="1"/>
    </row>
    <row r="1259" spans="1:11" ht="12.75">
      <c r="A1259" s="1"/>
      <c r="B1259" s="1"/>
      <c r="C1259" s="1"/>
      <c r="D1259" s="1"/>
      <c r="E1259" s="1"/>
      <c r="F1259" s="1"/>
      <c r="H1259" s="1"/>
      <c r="I1259" s="1"/>
      <c r="J1259" s="1"/>
      <c r="K1259" s="1"/>
    </row>
    <row r="1260" spans="1:11" ht="12.75">
      <c r="A1260" s="1"/>
      <c r="B1260" s="1"/>
      <c r="C1260" s="1"/>
      <c r="D1260" s="1"/>
      <c r="E1260" s="1"/>
      <c r="F1260" s="1"/>
      <c r="H1260" s="1"/>
      <c r="I1260" s="1"/>
      <c r="J1260" s="1"/>
      <c r="K1260" s="1"/>
    </row>
    <row r="1261" spans="1:11" ht="12.75">
      <c r="A1261" s="1"/>
      <c r="B1261" s="1"/>
      <c r="C1261" s="1"/>
      <c r="D1261" s="1"/>
      <c r="E1261" s="1"/>
      <c r="F1261" s="1"/>
      <c r="H1261" s="1"/>
      <c r="I1261" s="1"/>
      <c r="J1261" s="1"/>
      <c r="K1261" s="1"/>
    </row>
    <row r="1262" spans="1:11" ht="12.75">
      <c r="A1262" s="1"/>
      <c r="B1262" s="1"/>
      <c r="C1262" s="1"/>
      <c r="D1262" s="1"/>
      <c r="E1262" s="1"/>
      <c r="F1262" s="1"/>
      <c r="H1262" s="1"/>
      <c r="I1262" s="1"/>
      <c r="J1262" s="1"/>
      <c r="K1262" s="1"/>
    </row>
    <row r="1263" spans="1:11" ht="12.75">
      <c r="A1263" s="1"/>
      <c r="B1263" s="1"/>
      <c r="C1263" s="1"/>
      <c r="D1263" s="1"/>
      <c r="E1263" s="1"/>
      <c r="F1263" s="1"/>
      <c r="H1263" s="1"/>
      <c r="I1263" s="1"/>
      <c r="J1263" s="1"/>
      <c r="K1263" s="1"/>
    </row>
    <row r="1264" spans="1:11" ht="12.75">
      <c r="A1264" s="1"/>
      <c r="B1264" s="1"/>
      <c r="C1264" s="1"/>
      <c r="D1264" s="1"/>
      <c r="E1264" s="1"/>
      <c r="F1264" s="1"/>
      <c r="H1264" s="1"/>
      <c r="I1264" s="1"/>
      <c r="J1264" s="1"/>
      <c r="K1264" s="1"/>
    </row>
    <row r="1265" spans="1:11" ht="12.75">
      <c r="A1265" s="1"/>
      <c r="B1265" s="1"/>
      <c r="C1265" s="1"/>
      <c r="D1265" s="1"/>
      <c r="E1265" s="1"/>
      <c r="F1265" s="1"/>
      <c r="H1265" s="1"/>
      <c r="I1265" s="1"/>
      <c r="J1265" s="1"/>
      <c r="K1265" s="1"/>
    </row>
    <row r="1266" spans="1:11" ht="12.75">
      <c r="A1266" s="1"/>
      <c r="B1266" s="1"/>
      <c r="C1266" s="1"/>
      <c r="D1266" s="1"/>
      <c r="E1266" s="1"/>
      <c r="F1266" s="1"/>
      <c r="H1266" s="1"/>
      <c r="I1266" s="1"/>
      <c r="J1266" s="1"/>
      <c r="K1266" s="1"/>
    </row>
    <row r="1267" spans="1:11" ht="12.75">
      <c r="A1267" s="1"/>
      <c r="B1267" s="1"/>
      <c r="C1267" s="1"/>
      <c r="D1267" s="1"/>
      <c r="E1267" s="1"/>
      <c r="F1267" s="1"/>
      <c r="H1267" s="1"/>
      <c r="I1267" s="1"/>
      <c r="J1267" s="1"/>
      <c r="K1267" s="1"/>
    </row>
    <row r="1268" spans="1:11" ht="12.75">
      <c r="A1268" s="1"/>
      <c r="B1268" s="1"/>
      <c r="C1268" s="1"/>
      <c r="D1268" s="1"/>
      <c r="E1268" s="1"/>
      <c r="F1268" s="1"/>
      <c r="H1268" s="1"/>
      <c r="I1268" s="1"/>
      <c r="J1268" s="1"/>
      <c r="K1268" s="1"/>
    </row>
    <row r="1269" spans="1:11" ht="12.75">
      <c r="A1269" s="1"/>
      <c r="B1269" s="1"/>
      <c r="C1269" s="1"/>
      <c r="D1269" s="1"/>
      <c r="E1269" s="1"/>
      <c r="F1269" s="1"/>
      <c r="H1269" s="1"/>
      <c r="I1269" s="1"/>
      <c r="J1269" s="1"/>
      <c r="K1269" s="1"/>
    </row>
    <row r="1270" spans="1:11" ht="12.75">
      <c r="A1270" s="1"/>
      <c r="B1270" s="1"/>
      <c r="C1270" s="1"/>
      <c r="D1270" s="1"/>
      <c r="E1270" s="1"/>
      <c r="F1270" s="1"/>
      <c r="H1270" s="1"/>
      <c r="I1270" s="1"/>
      <c r="J1270" s="1"/>
      <c r="K1270" s="1"/>
    </row>
    <row r="1271" spans="1:11" ht="12.75">
      <c r="A1271" s="1"/>
      <c r="B1271" s="1"/>
      <c r="C1271" s="1"/>
      <c r="D1271" s="1"/>
      <c r="E1271" s="1"/>
      <c r="F1271" s="1"/>
      <c r="H1271" s="1"/>
      <c r="I1271" s="1"/>
      <c r="J1271" s="1"/>
      <c r="K1271" s="1"/>
    </row>
    <row r="1272" spans="1:11" ht="12.75">
      <c r="A1272" s="1"/>
      <c r="B1272" s="1"/>
      <c r="C1272" s="1"/>
      <c r="D1272" s="1"/>
      <c r="E1272" s="1"/>
      <c r="F1272" s="1"/>
      <c r="H1272" s="1"/>
      <c r="I1272" s="1"/>
      <c r="J1272" s="1"/>
      <c r="K1272" s="1"/>
    </row>
    <row r="1273" spans="1:11" ht="12.75">
      <c r="A1273" s="1"/>
      <c r="B1273" s="1"/>
      <c r="C1273" s="1"/>
      <c r="D1273" s="1"/>
      <c r="E1273" s="1"/>
      <c r="F1273" s="1"/>
      <c r="H1273" s="1"/>
      <c r="I1273" s="1"/>
      <c r="J1273" s="1"/>
      <c r="K1273" s="1"/>
    </row>
    <row r="1274" spans="1:11" ht="12.75">
      <c r="A1274" s="1"/>
      <c r="B1274" s="1"/>
      <c r="C1274" s="1"/>
      <c r="D1274" s="1"/>
      <c r="E1274" s="1"/>
      <c r="F1274" s="1"/>
      <c r="H1274" s="1"/>
      <c r="I1274" s="1"/>
      <c r="J1274" s="1"/>
      <c r="K1274" s="1"/>
    </row>
    <row r="1275" spans="1:11" ht="12.75">
      <c r="A1275" s="1"/>
      <c r="B1275" s="1"/>
      <c r="C1275" s="1"/>
      <c r="D1275" s="1"/>
      <c r="E1275" s="1"/>
      <c r="F1275" s="1"/>
      <c r="H1275" s="1"/>
      <c r="I1275" s="1"/>
      <c r="J1275" s="1"/>
      <c r="K1275" s="1"/>
    </row>
    <row r="1276" spans="1:11" ht="12.75">
      <c r="A1276" s="1"/>
      <c r="B1276" s="1"/>
      <c r="C1276" s="1"/>
      <c r="D1276" s="1"/>
      <c r="E1276" s="1"/>
      <c r="F1276" s="1"/>
      <c r="H1276" s="1"/>
      <c r="I1276" s="1"/>
      <c r="J1276" s="1"/>
      <c r="K1276" s="1"/>
    </row>
    <row r="1277" spans="1:11" ht="12.75">
      <c r="A1277" s="1"/>
      <c r="B1277" s="1"/>
      <c r="C1277" s="1"/>
      <c r="D1277" s="1"/>
      <c r="E1277" s="1"/>
      <c r="F1277" s="1"/>
      <c r="H1277" s="1"/>
      <c r="I1277" s="1"/>
      <c r="J1277" s="1"/>
      <c r="K1277" s="1"/>
    </row>
    <row r="1278" spans="1:11" ht="12.75">
      <c r="A1278" s="1"/>
      <c r="B1278" s="1"/>
      <c r="C1278" s="1"/>
      <c r="D1278" s="1"/>
      <c r="E1278" s="1"/>
      <c r="F1278" s="1"/>
      <c r="H1278" s="1"/>
      <c r="I1278" s="1"/>
      <c r="J1278" s="1"/>
      <c r="K1278" s="1"/>
    </row>
    <row r="1279" spans="1:11" ht="12.75">
      <c r="A1279" s="1"/>
      <c r="B1279" s="1"/>
      <c r="C1279" s="1"/>
      <c r="D1279" s="1"/>
      <c r="E1279" s="1"/>
      <c r="F1279" s="1"/>
      <c r="H1279" s="1"/>
      <c r="I1279" s="1"/>
      <c r="J1279" s="1"/>
      <c r="K1279" s="1"/>
    </row>
    <row r="1280" spans="1:11" ht="12.75">
      <c r="A1280" s="1"/>
      <c r="B1280" s="1"/>
      <c r="C1280" s="1"/>
      <c r="D1280" s="1"/>
      <c r="E1280" s="1"/>
      <c r="F1280" s="1"/>
      <c r="H1280" s="1"/>
      <c r="I1280" s="1"/>
      <c r="J1280" s="1"/>
      <c r="K1280" s="1"/>
    </row>
    <row r="1281" spans="1:11" ht="12.75">
      <c r="A1281" s="1"/>
      <c r="B1281" s="1"/>
      <c r="C1281" s="1"/>
      <c r="D1281" s="1"/>
      <c r="E1281" s="1"/>
      <c r="F1281" s="1"/>
      <c r="H1281" s="1"/>
      <c r="I1281" s="1"/>
      <c r="J1281" s="1"/>
      <c r="K1281" s="1"/>
    </row>
    <row r="1282" spans="1:11" ht="12.75">
      <c r="A1282" s="1"/>
      <c r="B1282" s="1"/>
      <c r="C1282" s="1"/>
      <c r="D1282" s="1"/>
      <c r="E1282" s="1"/>
      <c r="F1282" s="1"/>
      <c r="H1282" s="1"/>
      <c r="I1282" s="1"/>
      <c r="J1282" s="1"/>
      <c r="K1282" s="1"/>
    </row>
    <row r="1283" spans="1:11" ht="12.75">
      <c r="A1283" s="1"/>
      <c r="B1283" s="1"/>
      <c r="C1283" s="1"/>
      <c r="D1283" s="1"/>
      <c r="E1283" s="1"/>
      <c r="F1283" s="1"/>
      <c r="H1283" s="1"/>
      <c r="I1283" s="1"/>
      <c r="J1283" s="1"/>
      <c r="K1283" s="1"/>
    </row>
    <row r="1284" spans="1:11" ht="12.75">
      <c r="A1284" s="1"/>
      <c r="B1284" s="1"/>
      <c r="C1284" s="1"/>
      <c r="D1284" s="1"/>
      <c r="E1284" s="1"/>
      <c r="F1284" s="1"/>
      <c r="H1284" s="1"/>
      <c r="I1284" s="1"/>
      <c r="J1284" s="1"/>
      <c r="K1284" s="1"/>
    </row>
    <row r="1285" spans="1:11" ht="12.75">
      <c r="A1285" s="1"/>
      <c r="B1285" s="1"/>
      <c r="C1285" s="1"/>
      <c r="D1285" s="1"/>
      <c r="E1285" s="1"/>
      <c r="F1285" s="1"/>
      <c r="H1285" s="1"/>
      <c r="I1285" s="1"/>
      <c r="J1285" s="1"/>
      <c r="K1285" s="1"/>
    </row>
    <row r="1286" spans="1:11" ht="12.75">
      <c r="A1286" s="1"/>
      <c r="B1286" s="1"/>
      <c r="C1286" s="1"/>
      <c r="D1286" s="1"/>
      <c r="E1286" s="1"/>
      <c r="F1286" s="1"/>
      <c r="H1286" s="1"/>
      <c r="I1286" s="1"/>
      <c r="J1286" s="1"/>
      <c r="K1286" s="1"/>
    </row>
    <row r="1287" spans="1:11" ht="12.75">
      <c r="A1287" s="1"/>
      <c r="B1287" s="1"/>
      <c r="C1287" s="1"/>
      <c r="D1287" s="1"/>
      <c r="E1287" s="1"/>
      <c r="F1287" s="1"/>
      <c r="H1287" s="1"/>
      <c r="I1287" s="1"/>
      <c r="J1287" s="1"/>
      <c r="K1287" s="1"/>
    </row>
    <row r="1288" spans="1:11" ht="12.75">
      <c r="A1288" s="1"/>
      <c r="B1288" s="1"/>
      <c r="C1288" s="1"/>
      <c r="D1288" s="1"/>
      <c r="E1288" s="1"/>
      <c r="F1288" s="1"/>
      <c r="H1288" s="1"/>
      <c r="I1288" s="1"/>
      <c r="J1288" s="1"/>
      <c r="K1288" s="1"/>
    </row>
    <row r="1289" spans="1:11" ht="12.75">
      <c r="A1289" s="1"/>
      <c r="B1289" s="1"/>
      <c r="C1289" s="1"/>
      <c r="D1289" s="1"/>
      <c r="E1289" s="1"/>
      <c r="F1289" s="1"/>
      <c r="H1289" s="1"/>
      <c r="I1289" s="1"/>
      <c r="J1289" s="1"/>
      <c r="K1289" s="1"/>
    </row>
    <row r="1290" spans="1:11" ht="12.75">
      <c r="A1290" s="1"/>
      <c r="B1290" s="1"/>
      <c r="C1290" s="1"/>
      <c r="D1290" s="1"/>
      <c r="E1290" s="1"/>
      <c r="F1290" s="1"/>
      <c r="H1290" s="1"/>
      <c r="I1290" s="1"/>
      <c r="J1290" s="1"/>
      <c r="K1290" s="1"/>
    </row>
    <row r="1291" spans="1:11" ht="12.75">
      <c r="A1291" s="1"/>
      <c r="B1291" s="1"/>
      <c r="C1291" s="1"/>
      <c r="D1291" s="1"/>
      <c r="E1291" s="1"/>
      <c r="F1291" s="1"/>
      <c r="H1291" s="1"/>
      <c r="I1291" s="1"/>
      <c r="J1291" s="1"/>
      <c r="K1291" s="1"/>
    </row>
    <row r="1292" spans="1:11" ht="12.75">
      <c r="A1292" s="1"/>
      <c r="B1292" s="1"/>
      <c r="C1292" s="1"/>
      <c r="D1292" s="1"/>
      <c r="E1292" s="1"/>
      <c r="F1292" s="1"/>
      <c r="H1292" s="1"/>
      <c r="I1292" s="1"/>
      <c r="J1292" s="1"/>
      <c r="K1292" s="1"/>
    </row>
    <row r="1293" spans="1:11" ht="12.75">
      <c r="A1293" s="1"/>
      <c r="B1293" s="1"/>
      <c r="C1293" s="1"/>
      <c r="D1293" s="1"/>
      <c r="E1293" s="1"/>
      <c r="F1293" s="1"/>
      <c r="H1293" s="1"/>
      <c r="I1293" s="1"/>
      <c r="J1293" s="1"/>
      <c r="K1293" s="1"/>
    </row>
    <row r="1294" spans="1:11" ht="12.75">
      <c r="A1294" s="1"/>
      <c r="B1294" s="1"/>
      <c r="C1294" s="1"/>
      <c r="D1294" s="1"/>
      <c r="E1294" s="1"/>
      <c r="F1294" s="1"/>
      <c r="H1294" s="1"/>
      <c r="I1294" s="1"/>
      <c r="J1294" s="1"/>
      <c r="K1294" s="1"/>
    </row>
    <row r="1295" spans="1:11" ht="12.75">
      <c r="A1295" s="1"/>
      <c r="B1295" s="1"/>
      <c r="C1295" s="1"/>
      <c r="D1295" s="1"/>
      <c r="E1295" s="1"/>
      <c r="F1295" s="1"/>
      <c r="H1295" s="1"/>
      <c r="I1295" s="1"/>
      <c r="J1295" s="1"/>
      <c r="K1295" s="1"/>
    </row>
    <row r="1296" spans="1:11" ht="12.75">
      <c r="A1296" s="1"/>
      <c r="B1296" s="1"/>
      <c r="C1296" s="1"/>
      <c r="D1296" s="1"/>
      <c r="E1296" s="1"/>
      <c r="F1296" s="1"/>
      <c r="H1296" s="1"/>
      <c r="I1296" s="1"/>
      <c r="J1296" s="1"/>
      <c r="K1296" s="1"/>
    </row>
    <row r="1297" spans="1:11" ht="12.75">
      <c r="A1297" s="1"/>
      <c r="B1297" s="1"/>
      <c r="C1297" s="1"/>
      <c r="D1297" s="1"/>
      <c r="E1297" s="1"/>
      <c r="F1297" s="1"/>
      <c r="H1297" s="1"/>
      <c r="I1297" s="1"/>
      <c r="J1297" s="1"/>
      <c r="K1297" s="1"/>
    </row>
    <row r="1298" spans="1:11" ht="12.75">
      <c r="A1298" s="1"/>
      <c r="B1298" s="1"/>
      <c r="C1298" s="1"/>
      <c r="D1298" s="1"/>
      <c r="E1298" s="1"/>
      <c r="F1298" s="1"/>
      <c r="H1298" s="1"/>
      <c r="I1298" s="1"/>
      <c r="J1298" s="1"/>
      <c r="K1298" s="1"/>
    </row>
    <row r="1299" spans="1:11" ht="12.75">
      <c r="A1299" s="1"/>
      <c r="B1299" s="1"/>
      <c r="C1299" s="1"/>
      <c r="D1299" s="1"/>
      <c r="E1299" s="1"/>
      <c r="F1299" s="1"/>
      <c r="H1299" s="1"/>
      <c r="I1299" s="1"/>
      <c r="J1299" s="1"/>
      <c r="K1299" s="1"/>
    </row>
    <row r="1300" spans="1:11" ht="12.75">
      <c r="A1300" s="1"/>
      <c r="B1300" s="1"/>
      <c r="C1300" s="1"/>
      <c r="D1300" s="1"/>
      <c r="E1300" s="1"/>
      <c r="F1300" s="1"/>
      <c r="H1300" s="1"/>
      <c r="I1300" s="1"/>
      <c r="J1300" s="1"/>
      <c r="K1300" s="1"/>
    </row>
    <row r="1301" spans="1:11" ht="12.75">
      <c r="A1301" s="1"/>
      <c r="B1301" s="1"/>
      <c r="C1301" s="1"/>
      <c r="D1301" s="1"/>
      <c r="E1301" s="1"/>
      <c r="F1301" s="1"/>
      <c r="H1301" s="1"/>
      <c r="I1301" s="1"/>
      <c r="J1301" s="1"/>
      <c r="K1301" s="1"/>
    </row>
    <row r="1302" spans="1:11" ht="12.75">
      <c r="A1302" s="1"/>
      <c r="B1302" s="1"/>
      <c r="C1302" s="1"/>
      <c r="D1302" s="1"/>
      <c r="E1302" s="1"/>
      <c r="F1302" s="1"/>
      <c r="H1302" s="1"/>
      <c r="I1302" s="1"/>
      <c r="J1302" s="1"/>
      <c r="K1302" s="1"/>
    </row>
    <row r="1303" spans="1:11" ht="12.75">
      <c r="A1303" s="1"/>
      <c r="B1303" s="1"/>
      <c r="C1303" s="1"/>
      <c r="D1303" s="1"/>
      <c r="E1303" s="1"/>
      <c r="F1303" s="1"/>
      <c r="H1303" s="1"/>
      <c r="I1303" s="1"/>
      <c r="J1303" s="1"/>
      <c r="K1303" s="1"/>
    </row>
    <row r="1304" spans="1:11" ht="12.75">
      <c r="A1304" s="1"/>
      <c r="B1304" s="1"/>
      <c r="C1304" s="1"/>
      <c r="D1304" s="1"/>
      <c r="E1304" s="1"/>
      <c r="F1304" s="1"/>
      <c r="H1304" s="1"/>
      <c r="I1304" s="1"/>
      <c r="J1304" s="1"/>
      <c r="K1304" s="1"/>
    </row>
    <row r="1305" spans="1:11" ht="12.75">
      <c r="A1305" s="1"/>
      <c r="B1305" s="1"/>
      <c r="C1305" s="1"/>
      <c r="D1305" s="1"/>
      <c r="E1305" s="1"/>
      <c r="F1305" s="1"/>
      <c r="H1305" s="1"/>
      <c r="I1305" s="1"/>
      <c r="J1305" s="1"/>
      <c r="K1305" s="1"/>
    </row>
    <row r="1306" spans="1:11" ht="12.75">
      <c r="A1306" s="1"/>
      <c r="B1306" s="1"/>
      <c r="C1306" s="1"/>
      <c r="D1306" s="1"/>
      <c r="E1306" s="1"/>
      <c r="F1306" s="1"/>
      <c r="H1306" s="1"/>
      <c r="I1306" s="1"/>
      <c r="J1306" s="1"/>
      <c r="K1306" s="1"/>
    </row>
    <row r="1307" spans="1:11" ht="12.75">
      <c r="A1307" s="1"/>
      <c r="B1307" s="1"/>
      <c r="C1307" s="1"/>
      <c r="D1307" s="1"/>
      <c r="E1307" s="1"/>
      <c r="F1307" s="1"/>
      <c r="H1307" s="1"/>
      <c r="I1307" s="1"/>
      <c r="J1307" s="1"/>
      <c r="K1307" s="1"/>
    </row>
    <row r="1308" spans="1:11" ht="12.75">
      <c r="A1308" s="1"/>
      <c r="B1308" s="1"/>
      <c r="C1308" s="1"/>
      <c r="D1308" s="1"/>
      <c r="E1308" s="1"/>
      <c r="F1308" s="1"/>
      <c r="H1308" s="1"/>
      <c r="I1308" s="1"/>
      <c r="J1308" s="1"/>
      <c r="K1308" s="1"/>
    </row>
    <row r="1309" spans="1:11" ht="12.75">
      <c r="A1309" s="1"/>
      <c r="B1309" s="1"/>
      <c r="C1309" s="1"/>
      <c r="D1309" s="1"/>
      <c r="E1309" s="1"/>
      <c r="F1309" s="1"/>
      <c r="H1309" s="1"/>
      <c r="I1309" s="1"/>
      <c r="J1309" s="1"/>
      <c r="K1309" s="1"/>
    </row>
    <row r="1310" spans="1:11" ht="12.75">
      <c r="A1310" s="1"/>
      <c r="B1310" s="1"/>
      <c r="C1310" s="1"/>
      <c r="D1310" s="1"/>
      <c r="E1310" s="1"/>
      <c r="F1310" s="1"/>
      <c r="H1310" s="1"/>
      <c r="I1310" s="1"/>
      <c r="J1310" s="1"/>
      <c r="K1310" s="1"/>
    </row>
    <row r="1311" spans="1:11" ht="12.75">
      <c r="A1311" s="1"/>
      <c r="B1311" s="1"/>
      <c r="C1311" s="1"/>
      <c r="D1311" s="1"/>
      <c r="E1311" s="1"/>
      <c r="F1311" s="1"/>
      <c r="H1311" s="1"/>
      <c r="I1311" s="1"/>
      <c r="J1311" s="1"/>
      <c r="K1311" s="1"/>
    </row>
    <row r="1312" spans="1:11" ht="12.75">
      <c r="A1312" s="1"/>
      <c r="B1312" s="1"/>
      <c r="C1312" s="1"/>
      <c r="D1312" s="1"/>
      <c r="E1312" s="1"/>
      <c r="F1312" s="1"/>
      <c r="H1312" s="1"/>
      <c r="I1312" s="1"/>
      <c r="J1312" s="1"/>
      <c r="K1312" s="1"/>
    </row>
    <row r="1313" spans="1:11" ht="12.75">
      <c r="A1313" s="1"/>
      <c r="B1313" s="1"/>
      <c r="C1313" s="1"/>
      <c r="D1313" s="1"/>
      <c r="E1313" s="1"/>
      <c r="F1313" s="1"/>
      <c r="H1313" s="1"/>
      <c r="I1313" s="1"/>
      <c r="J1313" s="1"/>
      <c r="K1313" s="1"/>
    </row>
    <row r="1314" spans="1:11" ht="12.75">
      <c r="A1314" s="1"/>
      <c r="B1314" s="1"/>
      <c r="C1314" s="1"/>
      <c r="D1314" s="1"/>
      <c r="E1314" s="1"/>
      <c r="F1314" s="1"/>
      <c r="H1314" s="1"/>
      <c r="I1314" s="1"/>
      <c r="J1314" s="1"/>
      <c r="K1314" s="1"/>
    </row>
    <row r="1315" spans="1:11" ht="12.75">
      <c r="A1315" s="1"/>
      <c r="B1315" s="1"/>
      <c r="C1315" s="1"/>
      <c r="D1315" s="1"/>
      <c r="E1315" s="1"/>
      <c r="F1315" s="1"/>
      <c r="H1315" s="1"/>
      <c r="I1315" s="1"/>
      <c r="J1315" s="1"/>
      <c r="K1315" s="1"/>
    </row>
    <row r="1316" spans="1:11" ht="12.75">
      <c r="A1316" s="1"/>
      <c r="B1316" s="1"/>
      <c r="C1316" s="1"/>
      <c r="D1316" s="1"/>
      <c r="E1316" s="1"/>
      <c r="F1316" s="1"/>
      <c r="H1316" s="1"/>
      <c r="I1316" s="1"/>
      <c r="J1316" s="1"/>
      <c r="K1316" s="1"/>
    </row>
    <row r="1317" spans="1:11" ht="12.75">
      <c r="A1317" s="1"/>
      <c r="B1317" s="1"/>
      <c r="C1317" s="1"/>
      <c r="D1317" s="1"/>
      <c r="E1317" s="1"/>
      <c r="F1317" s="1"/>
      <c r="H1317" s="1"/>
      <c r="I1317" s="1"/>
      <c r="J1317" s="1"/>
      <c r="K1317" s="1"/>
    </row>
    <row r="1318" spans="1:11" ht="12.75">
      <c r="A1318" s="1"/>
      <c r="B1318" s="1"/>
      <c r="C1318" s="1"/>
      <c r="D1318" s="1"/>
      <c r="E1318" s="1"/>
      <c r="F1318" s="1"/>
      <c r="H1318" s="1"/>
      <c r="I1318" s="1"/>
      <c r="J1318" s="1"/>
      <c r="K1318" s="1"/>
    </row>
    <row r="1319" spans="1:11" ht="12.75">
      <c r="A1319" s="1"/>
      <c r="B1319" s="1"/>
      <c r="C1319" s="1"/>
      <c r="D1319" s="1"/>
      <c r="E1319" s="1"/>
      <c r="F1319" s="1"/>
      <c r="H1319" s="1"/>
      <c r="I1319" s="1"/>
      <c r="J1319" s="1"/>
      <c r="K1319" s="1"/>
    </row>
    <row r="1320" spans="1:11" ht="12.75">
      <c r="A1320" s="1"/>
      <c r="B1320" s="1"/>
      <c r="C1320" s="1"/>
      <c r="D1320" s="1"/>
      <c r="E1320" s="1"/>
      <c r="F1320" s="1"/>
      <c r="H1320" s="1"/>
      <c r="I1320" s="1"/>
      <c r="J1320" s="1"/>
      <c r="K1320" s="1"/>
    </row>
    <row r="1321" spans="1:11" ht="12.75">
      <c r="A1321" s="1"/>
      <c r="B1321" s="1"/>
      <c r="C1321" s="1"/>
      <c r="D1321" s="1"/>
      <c r="E1321" s="1"/>
      <c r="F1321" s="1"/>
      <c r="H1321" s="1"/>
      <c r="I1321" s="1"/>
      <c r="J1321" s="1"/>
      <c r="K1321" s="1"/>
    </row>
    <row r="1322" spans="1:11" ht="12.75">
      <c r="A1322" s="1"/>
      <c r="B1322" s="1"/>
      <c r="C1322" s="1"/>
      <c r="D1322" s="1"/>
      <c r="E1322" s="1"/>
      <c r="F1322" s="1"/>
      <c r="H1322" s="1"/>
      <c r="I1322" s="1"/>
      <c r="J1322" s="1"/>
      <c r="K1322" s="1"/>
    </row>
    <row r="1323" spans="1:11" ht="12.75">
      <c r="A1323" s="1"/>
      <c r="B1323" s="1"/>
      <c r="C1323" s="1"/>
      <c r="D1323" s="1"/>
      <c r="E1323" s="1"/>
      <c r="F1323" s="1"/>
      <c r="H1323" s="1"/>
      <c r="I1323" s="1"/>
      <c r="J1323" s="1"/>
      <c r="K1323" s="1"/>
    </row>
    <row r="1324" spans="1:11" ht="12.75">
      <c r="A1324" s="1"/>
      <c r="B1324" s="1"/>
      <c r="C1324" s="1"/>
      <c r="D1324" s="1"/>
      <c r="E1324" s="1"/>
      <c r="F1324" s="1"/>
      <c r="H1324" s="1"/>
      <c r="I1324" s="1"/>
      <c r="J1324" s="1"/>
      <c r="K1324" s="1"/>
    </row>
    <row r="1325" spans="1:11" ht="12.75">
      <c r="A1325" s="1"/>
      <c r="B1325" s="1"/>
      <c r="C1325" s="1"/>
      <c r="D1325" s="1"/>
      <c r="E1325" s="1"/>
      <c r="F1325" s="1"/>
      <c r="H1325" s="1"/>
      <c r="I1325" s="1"/>
      <c r="J1325" s="1"/>
      <c r="K1325" s="1"/>
    </row>
    <row r="1326" spans="1:11" ht="12.75">
      <c r="A1326" s="1"/>
      <c r="B1326" s="1"/>
      <c r="C1326" s="1"/>
      <c r="D1326" s="1"/>
      <c r="E1326" s="1"/>
      <c r="F1326" s="1"/>
      <c r="H1326" s="1"/>
      <c r="I1326" s="1"/>
      <c r="J1326" s="1"/>
      <c r="K1326" s="1"/>
    </row>
    <row r="1327" spans="1:11" ht="12.75">
      <c r="A1327" s="1"/>
      <c r="B1327" s="1"/>
      <c r="C1327" s="1"/>
      <c r="D1327" s="1"/>
      <c r="E1327" s="1"/>
      <c r="F1327" s="1"/>
      <c r="H1327" s="1"/>
      <c r="I1327" s="1"/>
      <c r="J1327" s="1"/>
      <c r="K1327" s="1"/>
    </row>
    <row r="1328" spans="1:11" ht="12.75">
      <c r="A1328" s="1"/>
      <c r="B1328" s="1"/>
      <c r="C1328" s="1"/>
      <c r="D1328" s="1"/>
      <c r="E1328" s="1"/>
      <c r="F1328" s="1"/>
      <c r="H1328" s="1"/>
      <c r="I1328" s="1"/>
      <c r="J1328" s="1"/>
      <c r="K1328" s="1"/>
    </row>
    <row r="1329" spans="1:11" ht="12.75">
      <c r="A1329" s="1"/>
      <c r="B1329" s="1"/>
      <c r="C1329" s="1"/>
      <c r="D1329" s="1"/>
      <c r="E1329" s="1"/>
      <c r="F1329" s="1"/>
      <c r="H1329" s="1"/>
      <c r="I1329" s="1"/>
      <c r="J1329" s="1"/>
      <c r="K1329" s="1"/>
    </row>
    <row r="1330" spans="1:11" ht="12.75">
      <c r="A1330" s="1"/>
      <c r="B1330" s="1"/>
      <c r="C1330" s="1"/>
      <c r="D1330" s="1"/>
      <c r="E1330" s="1"/>
      <c r="F1330" s="1"/>
      <c r="H1330" s="1"/>
      <c r="I1330" s="1"/>
      <c r="J1330" s="1"/>
      <c r="K1330" s="1"/>
    </row>
    <row r="1331" spans="1:11" ht="12.75">
      <c r="A1331" s="1"/>
      <c r="B1331" s="1"/>
      <c r="C1331" s="1"/>
      <c r="D1331" s="1"/>
      <c r="E1331" s="1"/>
      <c r="F1331" s="1"/>
      <c r="H1331" s="1"/>
      <c r="I1331" s="1"/>
      <c r="J1331" s="1"/>
      <c r="K1331" s="1"/>
    </row>
    <row r="1332" spans="1:11" ht="12.75">
      <c r="A1332" s="1"/>
      <c r="B1332" s="1"/>
      <c r="C1332" s="1"/>
      <c r="D1332" s="1"/>
      <c r="E1332" s="1"/>
      <c r="F1332" s="1"/>
      <c r="H1332" s="1"/>
      <c r="I1332" s="1"/>
      <c r="J1332" s="1"/>
      <c r="K1332" s="1"/>
    </row>
    <row r="1333" spans="1:11" ht="12.75">
      <c r="A1333" s="1"/>
      <c r="B1333" s="1"/>
      <c r="C1333" s="1"/>
      <c r="D1333" s="1"/>
      <c r="E1333" s="1"/>
      <c r="F1333" s="1"/>
      <c r="H1333" s="1"/>
      <c r="I1333" s="1"/>
      <c r="J1333" s="1"/>
      <c r="K1333" s="1"/>
    </row>
    <row r="1334" spans="1:11" ht="12.75">
      <c r="A1334" s="1"/>
      <c r="B1334" s="1"/>
      <c r="C1334" s="1"/>
      <c r="D1334" s="1"/>
      <c r="E1334" s="1"/>
      <c r="F1334" s="1"/>
      <c r="H1334" s="1"/>
      <c r="I1334" s="1"/>
      <c r="J1334" s="1"/>
      <c r="K1334" s="1"/>
    </row>
    <row r="1335" spans="1:11" ht="12.75">
      <c r="A1335" s="1"/>
      <c r="B1335" s="1"/>
      <c r="C1335" s="1"/>
      <c r="D1335" s="1"/>
      <c r="E1335" s="1"/>
      <c r="F1335" s="1"/>
      <c r="H1335" s="1"/>
      <c r="I1335" s="1"/>
      <c r="J1335" s="1"/>
      <c r="K1335" s="1"/>
    </row>
    <row r="1336" spans="1:11" ht="12.75">
      <c r="A1336" s="1"/>
      <c r="B1336" s="1"/>
      <c r="C1336" s="1"/>
      <c r="D1336" s="1"/>
      <c r="E1336" s="1"/>
      <c r="F1336" s="1"/>
      <c r="H1336" s="1"/>
      <c r="I1336" s="1"/>
      <c r="J1336" s="1"/>
      <c r="K1336" s="1"/>
    </row>
    <row r="1337" spans="1:11" ht="12.75">
      <c r="A1337" s="1"/>
      <c r="B1337" s="1"/>
      <c r="C1337" s="1"/>
      <c r="D1337" s="1"/>
      <c r="E1337" s="1"/>
      <c r="F1337" s="1"/>
      <c r="H1337" s="1"/>
      <c r="I1337" s="1"/>
      <c r="J1337" s="1"/>
      <c r="K1337" s="1"/>
    </row>
    <row r="1338" spans="1:11" ht="12.75">
      <c r="A1338" s="1"/>
      <c r="B1338" s="1"/>
      <c r="C1338" s="1"/>
      <c r="D1338" s="1"/>
      <c r="E1338" s="1"/>
      <c r="F1338" s="1"/>
      <c r="H1338" s="1"/>
      <c r="I1338" s="1"/>
      <c r="J1338" s="1"/>
      <c r="K1338" s="1"/>
    </row>
    <row r="1339" spans="1:11" ht="12.75">
      <c r="A1339" s="1"/>
      <c r="B1339" s="1"/>
      <c r="C1339" s="1"/>
      <c r="D1339" s="1"/>
      <c r="E1339" s="1"/>
      <c r="F1339" s="1"/>
      <c r="H1339" s="1"/>
      <c r="I1339" s="1"/>
      <c r="J1339" s="1"/>
      <c r="K1339" s="1"/>
    </row>
    <row r="1340" spans="1:11" ht="12.75">
      <c r="A1340" s="1"/>
      <c r="B1340" s="1"/>
      <c r="C1340" s="1"/>
      <c r="D1340" s="1"/>
      <c r="E1340" s="1"/>
      <c r="F1340" s="1"/>
      <c r="H1340" s="1"/>
      <c r="I1340" s="1"/>
      <c r="J1340" s="1"/>
      <c r="K1340" s="1"/>
    </row>
    <row r="1341" spans="1:11" ht="12.75">
      <c r="A1341" s="1"/>
      <c r="B1341" s="1"/>
      <c r="C1341" s="1"/>
      <c r="D1341" s="1"/>
      <c r="E1341" s="1"/>
      <c r="F1341" s="1"/>
      <c r="H1341" s="1"/>
      <c r="I1341" s="1"/>
      <c r="J1341" s="1"/>
      <c r="K1341" s="1"/>
    </row>
    <row r="1342" spans="1:11" ht="12.75">
      <c r="A1342" s="1"/>
      <c r="B1342" s="1"/>
      <c r="C1342" s="1"/>
      <c r="D1342" s="1"/>
      <c r="E1342" s="1"/>
      <c r="F1342" s="1"/>
      <c r="H1342" s="1"/>
      <c r="I1342" s="1"/>
      <c r="J1342" s="1"/>
      <c r="K1342" s="1"/>
    </row>
    <row r="1343" spans="1:11" ht="12.75">
      <c r="A1343" s="1"/>
      <c r="B1343" s="1"/>
      <c r="C1343" s="1"/>
      <c r="D1343" s="1"/>
      <c r="E1343" s="1"/>
      <c r="F1343" s="1"/>
      <c r="H1343" s="1"/>
      <c r="I1343" s="1"/>
      <c r="J1343" s="1"/>
      <c r="K1343" s="1"/>
    </row>
    <row r="1344" spans="1:11" ht="12.75">
      <c r="A1344" s="1"/>
      <c r="B1344" s="1"/>
      <c r="C1344" s="1"/>
      <c r="D1344" s="1"/>
      <c r="E1344" s="1"/>
      <c r="F1344" s="1"/>
      <c r="H1344" s="1"/>
      <c r="I1344" s="1"/>
      <c r="J1344" s="1"/>
      <c r="K1344" s="1"/>
    </row>
    <row r="1345" spans="1:11" ht="12.75">
      <c r="A1345" s="1"/>
      <c r="B1345" s="1"/>
      <c r="C1345" s="1"/>
      <c r="D1345" s="1"/>
      <c r="E1345" s="1"/>
      <c r="F1345" s="1"/>
      <c r="H1345" s="1"/>
      <c r="I1345" s="1"/>
      <c r="J1345" s="1"/>
      <c r="K1345" s="1"/>
    </row>
    <row r="1346" spans="1:11" ht="12.75">
      <c r="A1346" s="1"/>
      <c r="B1346" s="1"/>
      <c r="C1346" s="1"/>
      <c r="D1346" s="1"/>
      <c r="E1346" s="1"/>
      <c r="F1346" s="1"/>
      <c r="H1346" s="1"/>
      <c r="I1346" s="1"/>
      <c r="J1346" s="1"/>
      <c r="K1346" s="1"/>
    </row>
    <row r="1347" spans="1:11" ht="12.75">
      <c r="A1347" s="1"/>
      <c r="B1347" s="1"/>
      <c r="C1347" s="1"/>
      <c r="D1347" s="1"/>
      <c r="E1347" s="1"/>
      <c r="F1347" s="1"/>
      <c r="H1347" s="1"/>
      <c r="I1347" s="1"/>
      <c r="J1347" s="1"/>
      <c r="K1347" s="1"/>
    </row>
    <row r="1348" spans="1:11" ht="12.75">
      <c r="A1348" s="1"/>
      <c r="B1348" s="1"/>
      <c r="C1348" s="1"/>
      <c r="D1348" s="1"/>
      <c r="E1348" s="1"/>
      <c r="F1348" s="1"/>
      <c r="H1348" s="1"/>
      <c r="I1348" s="1"/>
      <c r="J1348" s="1"/>
      <c r="K1348" s="1"/>
    </row>
    <row r="1349" spans="1:11" ht="12.75">
      <c r="A1349" s="1"/>
      <c r="B1349" s="1"/>
      <c r="C1349" s="1"/>
      <c r="D1349" s="1"/>
      <c r="E1349" s="1"/>
      <c r="F1349" s="1"/>
      <c r="H1349" s="1"/>
      <c r="I1349" s="1"/>
      <c r="J1349" s="1"/>
      <c r="K1349" s="1"/>
    </row>
    <row r="1350" spans="1:11" ht="12.75">
      <c r="A1350" s="1"/>
      <c r="B1350" s="1"/>
      <c r="C1350" s="1"/>
      <c r="D1350" s="1"/>
      <c r="E1350" s="1"/>
      <c r="F1350" s="1"/>
      <c r="H1350" s="1"/>
      <c r="I1350" s="1"/>
      <c r="J1350" s="1"/>
      <c r="K1350" s="1"/>
    </row>
    <row r="1351" spans="1:11" ht="12.75">
      <c r="A1351" s="1"/>
      <c r="B1351" s="1"/>
      <c r="C1351" s="1"/>
      <c r="D1351" s="1"/>
      <c r="E1351" s="1"/>
      <c r="F1351" s="1"/>
      <c r="H1351" s="1"/>
      <c r="I1351" s="1"/>
      <c r="J1351" s="1"/>
      <c r="K1351" s="1"/>
    </row>
    <row r="1352" spans="1:11" ht="12.75">
      <c r="A1352" s="1"/>
      <c r="B1352" s="1"/>
      <c r="C1352" s="1"/>
      <c r="D1352" s="1"/>
      <c r="E1352" s="1"/>
      <c r="F1352" s="1"/>
      <c r="H1352" s="1"/>
      <c r="I1352" s="1"/>
      <c r="J1352" s="1"/>
      <c r="K1352" s="1"/>
    </row>
    <row r="1353" spans="1:11" ht="12.75">
      <c r="A1353" s="1"/>
      <c r="B1353" s="1"/>
      <c r="C1353" s="1"/>
      <c r="D1353" s="1"/>
      <c r="E1353" s="1"/>
      <c r="F1353" s="1"/>
      <c r="H1353" s="1"/>
      <c r="I1353" s="1"/>
      <c r="J1353" s="1"/>
      <c r="K1353" s="1"/>
    </row>
    <row r="1354" spans="1:11" ht="12.75">
      <c r="A1354" s="1"/>
      <c r="B1354" s="1"/>
      <c r="C1354" s="1"/>
      <c r="D1354" s="1"/>
      <c r="E1354" s="1"/>
      <c r="F1354" s="1"/>
      <c r="H1354" s="1"/>
      <c r="I1354" s="1"/>
      <c r="J1354" s="1"/>
      <c r="K1354" s="1"/>
    </row>
    <row r="1355" spans="1:11" ht="12.75">
      <c r="A1355" s="1"/>
      <c r="B1355" s="1"/>
      <c r="C1355" s="1"/>
      <c r="D1355" s="1"/>
      <c r="E1355" s="1"/>
      <c r="F1355" s="1"/>
      <c r="H1355" s="1"/>
      <c r="I1355" s="1"/>
      <c r="J1355" s="1"/>
      <c r="K1355" s="1"/>
    </row>
    <row r="1356" spans="1:11" ht="12.75">
      <c r="A1356" s="1"/>
      <c r="B1356" s="1"/>
      <c r="C1356" s="1"/>
      <c r="D1356" s="1"/>
      <c r="E1356" s="1"/>
      <c r="F1356" s="1"/>
      <c r="H1356" s="1"/>
      <c r="I1356" s="1"/>
      <c r="J1356" s="1"/>
      <c r="K1356" s="1"/>
    </row>
    <row r="1357" spans="1:11" ht="12.75">
      <c r="A1357" s="1"/>
      <c r="B1357" s="1"/>
      <c r="C1357" s="1"/>
      <c r="D1357" s="1"/>
      <c r="E1357" s="1"/>
      <c r="F1357" s="1"/>
      <c r="H1357" s="1"/>
      <c r="I1357" s="1"/>
      <c r="J1357" s="1"/>
      <c r="K1357" s="1"/>
    </row>
    <row r="1358" spans="1:11" ht="12.75">
      <c r="A1358" s="1"/>
      <c r="B1358" s="1"/>
      <c r="C1358" s="1"/>
      <c r="D1358" s="1"/>
      <c r="E1358" s="1"/>
      <c r="F1358" s="1"/>
      <c r="H1358" s="1"/>
      <c r="I1358" s="1"/>
      <c r="J1358" s="1"/>
      <c r="K1358" s="1"/>
    </row>
    <row r="1359" spans="1:11" ht="12.75">
      <c r="A1359" s="1"/>
      <c r="B1359" s="1"/>
      <c r="C1359" s="1"/>
      <c r="D1359" s="1"/>
      <c r="E1359" s="1"/>
      <c r="F1359" s="1"/>
      <c r="H1359" s="1"/>
      <c r="I1359" s="1"/>
      <c r="J1359" s="1"/>
      <c r="K1359" s="1"/>
    </row>
    <row r="1360" spans="1:11" ht="12.75">
      <c r="A1360" s="1"/>
      <c r="B1360" s="1"/>
      <c r="C1360" s="1"/>
      <c r="D1360" s="1"/>
      <c r="E1360" s="1"/>
      <c r="F1360" s="1"/>
      <c r="H1360" s="1"/>
      <c r="I1360" s="1"/>
      <c r="J1360" s="1"/>
      <c r="K1360" s="1"/>
    </row>
    <row r="1361" spans="1:11" ht="12.75">
      <c r="A1361" s="1"/>
      <c r="B1361" s="1"/>
      <c r="C1361" s="1"/>
      <c r="D1361" s="1"/>
      <c r="E1361" s="1"/>
      <c r="F1361" s="1"/>
      <c r="H1361" s="1"/>
      <c r="I1361" s="1"/>
      <c r="J1361" s="1"/>
      <c r="K1361" s="1"/>
    </row>
    <row r="1362" spans="1:11" ht="12.75">
      <c r="A1362" s="1"/>
      <c r="B1362" s="1"/>
      <c r="C1362" s="1"/>
      <c r="D1362" s="1"/>
      <c r="E1362" s="1"/>
      <c r="F1362" s="1"/>
      <c r="H1362" s="1"/>
      <c r="I1362" s="1"/>
      <c r="J1362" s="1"/>
      <c r="K1362" s="1"/>
    </row>
    <row r="1363" spans="1:11" ht="12.75">
      <c r="A1363" s="1"/>
      <c r="B1363" s="1"/>
      <c r="C1363" s="1"/>
      <c r="D1363" s="1"/>
      <c r="E1363" s="1"/>
      <c r="F1363" s="1"/>
      <c r="H1363" s="1"/>
      <c r="I1363" s="1"/>
      <c r="J1363" s="1"/>
      <c r="K1363" s="1"/>
    </row>
    <row r="1364" spans="1:11" ht="12.75">
      <c r="A1364" s="1"/>
      <c r="B1364" s="1"/>
      <c r="C1364" s="1"/>
      <c r="D1364" s="1"/>
      <c r="E1364" s="1"/>
      <c r="F1364" s="1"/>
      <c r="H1364" s="1"/>
      <c r="I1364" s="1"/>
      <c r="J1364" s="1"/>
      <c r="K1364" s="1"/>
    </row>
    <row r="1365" spans="1:11" ht="12.75">
      <c r="A1365" s="1"/>
      <c r="B1365" s="1"/>
      <c r="C1365" s="1"/>
      <c r="D1365" s="1"/>
      <c r="E1365" s="1"/>
      <c r="F1365" s="1"/>
      <c r="H1365" s="1"/>
      <c r="I1365" s="1"/>
      <c r="J1365" s="1"/>
      <c r="K1365" s="1"/>
    </row>
    <row r="1366" spans="1:11" ht="12.75">
      <c r="A1366" s="1"/>
      <c r="B1366" s="1"/>
      <c r="C1366" s="1"/>
      <c r="D1366" s="1"/>
      <c r="E1366" s="1"/>
      <c r="F1366" s="1"/>
      <c r="H1366" s="1"/>
      <c r="I1366" s="1"/>
      <c r="J1366" s="1"/>
      <c r="K1366" s="1"/>
    </row>
    <row r="1367" spans="1:11" ht="12.75">
      <c r="A1367" s="1"/>
      <c r="B1367" s="1"/>
      <c r="C1367" s="1"/>
      <c r="D1367" s="1"/>
      <c r="E1367" s="1"/>
      <c r="F1367" s="1"/>
      <c r="H1367" s="1"/>
      <c r="I1367" s="1"/>
      <c r="J1367" s="1"/>
      <c r="K1367" s="1"/>
    </row>
    <row r="1368" spans="1:11" ht="12.75">
      <c r="A1368" s="1"/>
      <c r="B1368" s="1"/>
      <c r="C1368" s="1"/>
      <c r="D1368" s="1"/>
      <c r="E1368" s="1"/>
      <c r="F1368" s="1"/>
      <c r="H1368" s="1"/>
      <c r="I1368" s="1"/>
      <c r="J1368" s="1"/>
      <c r="K1368" s="1"/>
    </row>
    <row r="1369" spans="1:11" ht="12.75">
      <c r="A1369" s="1"/>
      <c r="B1369" s="1"/>
      <c r="C1369" s="1"/>
      <c r="D1369" s="1"/>
      <c r="E1369" s="1"/>
      <c r="F1369" s="1"/>
      <c r="H1369" s="1"/>
      <c r="I1369" s="1"/>
      <c r="J1369" s="1"/>
      <c r="K1369" s="1"/>
    </row>
    <row r="1370" spans="1:11" ht="12.75">
      <c r="A1370" s="1"/>
      <c r="B1370" s="1"/>
      <c r="C1370" s="1"/>
      <c r="D1370" s="1"/>
      <c r="E1370" s="1"/>
      <c r="F1370" s="1"/>
      <c r="H1370" s="1"/>
      <c r="I1370" s="1"/>
      <c r="J1370" s="1"/>
      <c r="K1370" s="1"/>
    </row>
    <row r="1371" spans="1:11" ht="12.75">
      <c r="A1371" s="1"/>
      <c r="B1371" s="1"/>
      <c r="C1371" s="1"/>
      <c r="D1371" s="1"/>
      <c r="E1371" s="1"/>
      <c r="F1371" s="1"/>
      <c r="H1371" s="1"/>
      <c r="I1371" s="1"/>
      <c r="J1371" s="1"/>
      <c r="K1371" s="1"/>
    </row>
    <row r="1372" spans="1:11" ht="12.75">
      <c r="A1372" s="1"/>
      <c r="B1372" s="1"/>
      <c r="C1372" s="1"/>
      <c r="D1372" s="1"/>
      <c r="E1372" s="1"/>
      <c r="F1372" s="1"/>
      <c r="H1372" s="1"/>
      <c r="I1372" s="1"/>
      <c r="J1372" s="1"/>
      <c r="K1372" s="1"/>
    </row>
    <row r="1373" spans="1:11" ht="12.75">
      <c r="A1373" s="1"/>
      <c r="B1373" s="1"/>
      <c r="C1373" s="1"/>
      <c r="D1373" s="1"/>
      <c r="E1373" s="1"/>
      <c r="F1373" s="1"/>
      <c r="H1373" s="1"/>
      <c r="I1373" s="1"/>
      <c r="J1373" s="1"/>
      <c r="K1373" s="1"/>
    </row>
    <row r="1374" spans="1:11" ht="12.75">
      <c r="A1374" s="1"/>
      <c r="B1374" s="1"/>
      <c r="C1374" s="1"/>
      <c r="D1374" s="1"/>
      <c r="E1374" s="1"/>
      <c r="F1374" s="1"/>
      <c r="H1374" s="1"/>
      <c r="I1374" s="1"/>
      <c r="J1374" s="1"/>
      <c r="K1374" s="1"/>
    </row>
    <row r="1375" spans="1:11" ht="12.75">
      <c r="A1375" s="1"/>
      <c r="B1375" s="1"/>
      <c r="C1375" s="1"/>
      <c r="D1375" s="1"/>
      <c r="E1375" s="1"/>
      <c r="F1375" s="1"/>
      <c r="H1375" s="1"/>
      <c r="I1375" s="1"/>
      <c r="J1375" s="1"/>
      <c r="K1375" s="1"/>
    </row>
    <row r="1376" spans="1:11" ht="12.75">
      <c r="A1376" s="1"/>
      <c r="B1376" s="1"/>
      <c r="C1376" s="1"/>
      <c r="D1376" s="1"/>
      <c r="E1376" s="1"/>
      <c r="F1376" s="1"/>
      <c r="H1376" s="1"/>
      <c r="I1376" s="1"/>
      <c r="J1376" s="1"/>
      <c r="K1376" s="1"/>
    </row>
    <row r="1377" spans="1:11" ht="12.75">
      <c r="A1377" s="1"/>
      <c r="B1377" s="1"/>
      <c r="C1377" s="1"/>
      <c r="D1377" s="1"/>
      <c r="E1377" s="1"/>
      <c r="F1377" s="1"/>
      <c r="H1377" s="1"/>
      <c r="I1377" s="1"/>
      <c r="J1377" s="1"/>
      <c r="K1377" s="1"/>
    </row>
    <row r="1378" spans="1:11" ht="12.75">
      <c r="A1378" s="1"/>
      <c r="B1378" s="1"/>
      <c r="C1378" s="1"/>
      <c r="D1378" s="1"/>
      <c r="E1378" s="1"/>
      <c r="F1378" s="1"/>
      <c r="H1378" s="1"/>
      <c r="I1378" s="1"/>
      <c r="J1378" s="1"/>
      <c r="K1378" s="1"/>
    </row>
    <row r="1379" spans="1:11" ht="12.75">
      <c r="A1379" s="1"/>
      <c r="B1379" s="1"/>
      <c r="C1379" s="1"/>
      <c r="D1379" s="1"/>
      <c r="E1379" s="1"/>
      <c r="F1379" s="1"/>
      <c r="H1379" s="1"/>
      <c r="I1379" s="1"/>
      <c r="J1379" s="1"/>
      <c r="K1379" s="1"/>
    </row>
    <row r="1380" spans="1:11" ht="12.75">
      <c r="A1380" s="1"/>
      <c r="B1380" s="1"/>
      <c r="C1380" s="1"/>
      <c r="D1380" s="1"/>
      <c r="E1380" s="1"/>
      <c r="F1380" s="1"/>
      <c r="H1380" s="1"/>
      <c r="I1380" s="1"/>
      <c r="J1380" s="1"/>
      <c r="K1380" s="1"/>
    </row>
    <row r="1381" spans="1:11" ht="12.75">
      <c r="A1381" s="1"/>
      <c r="B1381" s="1"/>
      <c r="C1381" s="1"/>
      <c r="D1381" s="1"/>
      <c r="E1381" s="1"/>
      <c r="F1381" s="1"/>
      <c r="H1381" s="1"/>
      <c r="I1381" s="1"/>
      <c r="J1381" s="1"/>
      <c r="K1381" s="1"/>
    </row>
    <row r="1382" spans="1:11" ht="12.75">
      <c r="A1382" s="1"/>
      <c r="B1382" s="1"/>
      <c r="C1382" s="1"/>
      <c r="D1382" s="1"/>
      <c r="E1382" s="1"/>
      <c r="F1382" s="1"/>
      <c r="H1382" s="1"/>
      <c r="I1382" s="1"/>
      <c r="J1382" s="1"/>
      <c r="K1382" s="1"/>
    </row>
    <row r="1383" spans="1:11" ht="12.75">
      <c r="A1383" s="1"/>
      <c r="B1383" s="1"/>
      <c r="C1383" s="1"/>
      <c r="D1383" s="1"/>
      <c r="E1383" s="1"/>
      <c r="F1383" s="1"/>
      <c r="H1383" s="1"/>
      <c r="I1383" s="1"/>
      <c r="J1383" s="1"/>
      <c r="K1383" s="1"/>
    </row>
    <row r="1384" spans="1:11" ht="12.75">
      <c r="A1384" s="1"/>
      <c r="B1384" s="1"/>
      <c r="C1384" s="1"/>
      <c r="D1384" s="1"/>
      <c r="E1384" s="1"/>
      <c r="F1384" s="1"/>
      <c r="H1384" s="1"/>
      <c r="I1384" s="1"/>
      <c r="J1384" s="1"/>
      <c r="K1384" s="1"/>
    </row>
    <row r="1385" spans="1:11" ht="12.75">
      <c r="A1385" s="1"/>
      <c r="B1385" s="1"/>
      <c r="C1385" s="1"/>
      <c r="D1385" s="1"/>
      <c r="E1385" s="1"/>
      <c r="F1385" s="1"/>
      <c r="H1385" s="1"/>
      <c r="I1385" s="1"/>
      <c r="J1385" s="1"/>
      <c r="K1385" s="1"/>
    </row>
    <row r="1386" spans="1:11" ht="12.75">
      <c r="A1386" s="1"/>
      <c r="B1386" s="1"/>
      <c r="C1386" s="1"/>
      <c r="D1386" s="1"/>
      <c r="E1386" s="1"/>
      <c r="F1386" s="1"/>
      <c r="H1386" s="1"/>
      <c r="I1386" s="1"/>
      <c r="J1386" s="1"/>
      <c r="K1386" s="1"/>
    </row>
    <row r="1387" spans="1:11" ht="12.75">
      <c r="A1387" s="1"/>
      <c r="B1387" s="1"/>
      <c r="C1387" s="1"/>
      <c r="D1387" s="1"/>
      <c r="E1387" s="1"/>
      <c r="F1387" s="1"/>
      <c r="H1387" s="1"/>
      <c r="I1387" s="1"/>
      <c r="J1387" s="1"/>
      <c r="K1387" s="1"/>
    </row>
    <row r="1388" spans="1:11" ht="12.75">
      <c r="A1388" s="1"/>
      <c r="B1388" s="1"/>
      <c r="C1388" s="1"/>
      <c r="D1388" s="1"/>
      <c r="E1388" s="1"/>
      <c r="F1388" s="1"/>
      <c r="H1388" s="1"/>
      <c r="I1388" s="1"/>
      <c r="J1388" s="1"/>
      <c r="K1388" s="1"/>
    </row>
    <row r="1389" spans="1:11" ht="12.75">
      <c r="A1389" s="1"/>
      <c r="B1389" s="1"/>
      <c r="C1389" s="1"/>
      <c r="D1389" s="1"/>
      <c r="E1389" s="1"/>
      <c r="F1389" s="1"/>
      <c r="H1389" s="1"/>
      <c r="I1389" s="1"/>
      <c r="J1389" s="1"/>
      <c r="K1389" s="1"/>
    </row>
    <row r="1390" spans="1:11" ht="12.75">
      <c r="A1390" s="1"/>
      <c r="B1390" s="1"/>
      <c r="C1390" s="1"/>
      <c r="D1390" s="1"/>
      <c r="E1390" s="1"/>
      <c r="F1390" s="1"/>
      <c r="H1390" s="1"/>
      <c r="I1390" s="1"/>
      <c r="J1390" s="1"/>
      <c r="K1390" s="1"/>
    </row>
    <row r="1391" spans="1:11" ht="12.75">
      <c r="A1391" s="1"/>
      <c r="B1391" s="1"/>
      <c r="C1391" s="1"/>
      <c r="D1391" s="1"/>
      <c r="E1391" s="1"/>
      <c r="F1391" s="1"/>
      <c r="H1391" s="1"/>
      <c r="I1391" s="1"/>
      <c r="J1391" s="1"/>
      <c r="K1391" s="1"/>
    </row>
    <row r="1392" spans="1:11" ht="12.75">
      <c r="A1392" s="1"/>
      <c r="B1392" s="1"/>
      <c r="C1392" s="1"/>
      <c r="D1392" s="1"/>
      <c r="E1392" s="1"/>
      <c r="F1392" s="1"/>
      <c r="H1392" s="1"/>
      <c r="I1392" s="1"/>
      <c r="J1392" s="1"/>
      <c r="K1392" s="1"/>
    </row>
    <row r="1393" spans="1:11" ht="12.75">
      <c r="A1393" s="1"/>
      <c r="B1393" s="1"/>
      <c r="C1393" s="1"/>
      <c r="D1393" s="1"/>
      <c r="E1393" s="1"/>
      <c r="F1393" s="1"/>
      <c r="H1393" s="1"/>
      <c r="I1393" s="1"/>
      <c r="J1393" s="1"/>
      <c r="K1393" s="1"/>
    </row>
    <row r="1394" spans="1:11" ht="12.75">
      <c r="A1394" s="1"/>
      <c r="B1394" s="1"/>
      <c r="C1394" s="1"/>
      <c r="D1394" s="1"/>
      <c r="E1394" s="1"/>
      <c r="F1394" s="1"/>
      <c r="H1394" s="1"/>
      <c r="I1394" s="1"/>
      <c r="J1394" s="1"/>
      <c r="K1394" s="1"/>
    </row>
    <row r="1395" spans="1:11" ht="12.75">
      <c r="A1395" s="1"/>
      <c r="B1395" s="1"/>
      <c r="C1395" s="1"/>
      <c r="D1395" s="1"/>
      <c r="E1395" s="1"/>
      <c r="F1395" s="1"/>
      <c r="H1395" s="1"/>
      <c r="I1395" s="1"/>
      <c r="J1395" s="1"/>
      <c r="K1395" s="1"/>
    </row>
    <row r="1396" spans="1:11" ht="12.75">
      <c r="A1396" s="1"/>
      <c r="B1396" s="1"/>
      <c r="C1396" s="1"/>
      <c r="D1396" s="1"/>
      <c r="E1396" s="1"/>
      <c r="F1396" s="1"/>
      <c r="H1396" s="1"/>
      <c r="I1396" s="1"/>
      <c r="J1396" s="1"/>
      <c r="K1396" s="1"/>
    </row>
    <row r="1397" spans="1:11" ht="12.75">
      <c r="A1397" s="1"/>
      <c r="B1397" s="1"/>
      <c r="C1397" s="1"/>
      <c r="D1397" s="1"/>
      <c r="E1397" s="1"/>
      <c r="F1397" s="1"/>
      <c r="H1397" s="1"/>
      <c r="I1397" s="1"/>
      <c r="J1397" s="1"/>
      <c r="K1397" s="1"/>
    </row>
    <row r="1398" spans="1:11" ht="12.75">
      <c r="A1398" s="1"/>
      <c r="B1398" s="1"/>
      <c r="C1398" s="1"/>
      <c r="D1398" s="1"/>
      <c r="E1398" s="1"/>
      <c r="F1398" s="1"/>
      <c r="H1398" s="1"/>
      <c r="I1398" s="1"/>
      <c r="J1398" s="1"/>
      <c r="K1398" s="1"/>
    </row>
    <row r="1399" spans="1:11" ht="12.75">
      <c r="A1399" s="1"/>
      <c r="B1399" s="1"/>
      <c r="C1399" s="1"/>
      <c r="D1399" s="1"/>
      <c r="E1399" s="1"/>
      <c r="F1399" s="1"/>
      <c r="H1399" s="1"/>
      <c r="I1399" s="1"/>
      <c r="J1399" s="1"/>
      <c r="K1399" s="1"/>
    </row>
    <row r="1400" spans="1:11" ht="12.75">
      <c r="A1400" s="1"/>
      <c r="B1400" s="1"/>
      <c r="C1400" s="1"/>
      <c r="D1400" s="1"/>
      <c r="E1400" s="1"/>
      <c r="F1400" s="1"/>
      <c r="H1400" s="1"/>
      <c r="I1400" s="1"/>
      <c r="J1400" s="1"/>
      <c r="K1400" s="1"/>
    </row>
    <row r="1401" spans="1:11" ht="12.75">
      <c r="A1401" s="1"/>
      <c r="B1401" s="1"/>
      <c r="C1401" s="1"/>
      <c r="D1401" s="1"/>
      <c r="E1401" s="1"/>
      <c r="F1401" s="1"/>
      <c r="H1401" s="1"/>
      <c r="I1401" s="1"/>
      <c r="J1401" s="1"/>
      <c r="K1401" s="1"/>
    </row>
    <row r="1402" spans="1:11" ht="12.75">
      <c r="A1402" s="1"/>
      <c r="B1402" s="1"/>
      <c r="C1402" s="1"/>
      <c r="D1402" s="1"/>
      <c r="E1402" s="1"/>
      <c r="F1402" s="1"/>
      <c r="H1402" s="1"/>
      <c r="I1402" s="1"/>
      <c r="J1402" s="1"/>
      <c r="K1402" s="1"/>
    </row>
    <row r="1403" spans="1:11" ht="12.75">
      <c r="A1403" s="1"/>
      <c r="B1403" s="1"/>
      <c r="C1403" s="1"/>
      <c r="D1403" s="1"/>
      <c r="E1403" s="1"/>
      <c r="F1403" s="1"/>
      <c r="H1403" s="1"/>
      <c r="I1403" s="1"/>
      <c r="J1403" s="1"/>
      <c r="K1403" s="1"/>
    </row>
    <row r="1404" spans="1:11" ht="12.75">
      <c r="A1404" s="1"/>
      <c r="B1404" s="1"/>
      <c r="C1404" s="1"/>
      <c r="D1404" s="1"/>
      <c r="E1404" s="1"/>
      <c r="F1404" s="1"/>
      <c r="H1404" s="1"/>
      <c r="I1404" s="1"/>
      <c r="J1404" s="1"/>
      <c r="K1404" s="1"/>
    </row>
    <row r="1405" spans="1:11" ht="12.75">
      <c r="A1405" s="1"/>
      <c r="B1405" s="1"/>
      <c r="C1405" s="1"/>
      <c r="D1405" s="1"/>
      <c r="E1405" s="1"/>
      <c r="F1405" s="1"/>
      <c r="H1405" s="1"/>
      <c r="I1405" s="1"/>
      <c r="J1405" s="1"/>
      <c r="K1405" s="1"/>
    </row>
    <row r="1406" spans="1:11" ht="12.75">
      <c r="A1406" s="1"/>
      <c r="B1406" s="1"/>
      <c r="C1406" s="1"/>
      <c r="D1406" s="1"/>
      <c r="E1406" s="1"/>
      <c r="F1406" s="1"/>
      <c r="H1406" s="1"/>
      <c r="I1406" s="1"/>
      <c r="J1406" s="1"/>
      <c r="K1406" s="1"/>
    </row>
    <row r="1407" spans="1:11" ht="12.75">
      <c r="A1407" s="1"/>
      <c r="B1407" s="1"/>
      <c r="C1407" s="1"/>
      <c r="D1407" s="1"/>
      <c r="E1407" s="1"/>
      <c r="F1407" s="1"/>
      <c r="H1407" s="1"/>
      <c r="I1407" s="1"/>
      <c r="J1407" s="1"/>
      <c r="K1407" s="1"/>
    </row>
    <row r="1408" spans="1:11" ht="12.75">
      <c r="A1408" s="1"/>
      <c r="B1408" s="1"/>
      <c r="C1408" s="1"/>
      <c r="D1408" s="1"/>
      <c r="E1408" s="1"/>
      <c r="F1408" s="1"/>
      <c r="H1408" s="1"/>
      <c r="I1408" s="1"/>
      <c r="J1408" s="1"/>
      <c r="K1408" s="1"/>
    </row>
    <row r="1409" spans="1:11" ht="12.75">
      <c r="A1409" s="1"/>
      <c r="B1409" s="1"/>
      <c r="C1409" s="1"/>
      <c r="D1409" s="1"/>
      <c r="E1409" s="1"/>
      <c r="F1409" s="1"/>
      <c r="H1409" s="1"/>
      <c r="I1409" s="1"/>
      <c r="J1409" s="1"/>
      <c r="K1409" s="1"/>
    </row>
    <row r="1410" spans="1:11" ht="12.75">
      <c r="A1410" s="1"/>
      <c r="B1410" s="1"/>
      <c r="C1410" s="1"/>
      <c r="D1410" s="1"/>
      <c r="E1410" s="1"/>
      <c r="F1410" s="1"/>
      <c r="H1410" s="1"/>
      <c r="I1410" s="1"/>
      <c r="J1410" s="1"/>
      <c r="K1410" s="1"/>
    </row>
    <row r="1411" spans="1:11" ht="12.75">
      <c r="A1411" s="1"/>
      <c r="B1411" s="1"/>
      <c r="C1411" s="1"/>
      <c r="D1411" s="1"/>
      <c r="E1411" s="1"/>
      <c r="F1411" s="1"/>
      <c r="H1411" s="1"/>
      <c r="I1411" s="1"/>
      <c r="J1411" s="1"/>
      <c r="K1411" s="1"/>
    </row>
    <row r="1412" spans="1:11" ht="12.75">
      <c r="A1412" s="1"/>
      <c r="B1412" s="1"/>
      <c r="C1412" s="1"/>
      <c r="D1412" s="1"/>
      <c r="E1412" s="1"/>
      <c r="F1412" s="1"/>
      <c r="H1412" s="1"/>
      <c r="I1412" s="1"/>
      <c r="J1412" s="1"/>
      <c r="K1412" s="1"/>
    </row>
    <row r="1413" spans="1:11" ht="12.75">
      <c r="A1413" s="1"/>
      <c r="B1413" s="1"/>
      <c r="C1413" s="1"/>
      <c r="D1413" s="1"/>
      <c r="E1413" s="1"/>
      <c r="F1413" s="1"/>
      <c r="H1413" s="1"/>
      <c r="I1413" s="1"/>
      <c r="J1413" s="1"/>
      <c r="K1413" s="1"/>
    </row>
    <row r="1414" spans="1:11" ht="12.75">
      <c r="A1414" s="1"/>
      <c r="B1414" s="1"/>
      <c r="C1414" s="1"/>
      <c r="D1414" s="1"/>
      <c r="E1414" s="1"/>
      <c r="F1414" s="1"/>
      <c r="H1414" s="1"/>
      <c r="I1414" s="1"/>
      <c r="J1414" s="1"/>
      <c r="K1414" s="1"/>
    </row>
    <row r="1415" spans="1:11" ht="12.75">
      <c r="A1415" s="1"/>
      <c r="B1415" s="1"/>
      <c r="C1415" s="1"/>
      <c r="D1415" s="1"/>
      <c r="E1415" s="1"/>
      <c r="F1415" s="1"/>
      <c r="H1415" s="1"/>
      <c r="I1415" s="1"/>
      <c r="J1415" s="1"/>
      <c r="K1415" s="1"/>
    </row>
    <row r="1416" spans="1:11" ht="12.75">
      <c r="A1416" s="1"/>
      <c r="B1416" s="1"/>
      <c r="C1416" s="1"/>
      <c r="D1416" s="1"/>
      <c r="E1416" s="1"/>
      <c r="F1416" s="1"/>
      <c r="H1416" s="1"/>
      <c r="I1416" s="1"/>
      <c r="J1416" s="1"/>
      <c r="K1416" s="1"/>
    </row>
    <row r="1417" spans="1:11" ht="12.75">
      <c r="A1417" s="1"/>
      <c r="B1417" s="1"/>
      <c r="C1417" s="1"/>
      <c r="D1417" s="1"/>
      <c r="E1417" s="1"/>
      <c r="F1417" s="1"/>
      <c r="H1417" s="1"/>
      <c r="I1417" s="1"/>
      <c r="J1417" s="1"/>
      <c r="K1417" s="1"/>
    </row>
    <row r="1418" spans="1:11" ht="12.75">
      <c r="A1418" s="1"/>
      <c r="B1418" s="1"/>
      <c r="C1418" s="1"/>
      <c r="D1418" s="1"/>
      <c r="E1418" s="1"/>
      <c r="F1418" s="1"/>
      <c r="H1418" s="1"/>
      <c r="I1418" s="1"/>
      <c r="J1418" s="1"/>
      <c r="K1418" s="1"/>
    </row>
    <row r="1419" spans="1:11" ht="12.75">
      <c r="A1419" s="1"/>
      <c r="B1419" s="1"/>
      <c r="C1419" s="1"/>
      <c r="D1419" s="1"/>
      <c r="E1419" s="1"/>
      <c r="F1419" s="1"/>
      <c r="H1419" s="1"/>
      <c r="I1419" s="1"/>
      <c r="J1419" s="1"/>
      <c r="K1419" s="1"/>
    </row>
    <row r="1420" spans="1:11" ht="12.75">
      <c r="A1420" s="1"/>
      <c r="B1420" s="1"/>
      <c r="C1420" s="1"/>
      <c r="D1420" s="1"/>
      <c r="E1420" s="1"/>
      <c r="F1420" s="1"/>
      <c r="H1420" s="1"/>
      <c r="I1420" s="1"/>
      <c r="J1420" s="1"/>
      <c r="K1420" s="1"/>
    </row>
    <row r="1421" spans="1:11" ht="12.75">
      <c r="A1421" s="1"/>
      <c r="B1421" s="1"/>
      <c r="C1421" s="1"/>
      <c r="D1421" s="1"/>
      <c r="E1421" s="1"/>
      <c r="F1421" s="1"/>
      <c r="H1421" s="1"/>
      <c r="I1421" s="1"/>
      <c r="J1421" s="1"/>
      <c r="K1421" s="1"/>
    </row>
    <row r="1422" spans="1:11" ht="12.75">
      <c r="A1422" s="1"/>
      <c r="B1422" s="1"/>
      <c r="C1422" s="1"/>
      <c r="D1422" s="1"/>
      <c r="E1422" s="1"/>
      <c r="F1422" s="1"/>
      <c r="H1422" s="1"/>
      <c r="I1422" s="1"/>
      <c r="J1422" s="1"/>
      <c r="K1422" s="1"/>
    </row>
    <row r="1423" spans="1:11" ht="12.75">
      <c r="A1423" s="1"/>
      <c r="B1423" s="1"/>
      <c r="C1423" s="1"/>
      <c r="D1423" s="1"/>
      <c r="E1423" s="1"/>
      <c r="F1423" s="1"/>
      <c r="H1423" s="1"/>
      <c r="I1423" s="1"/>
      <c r="J1423" s="1"/>
      <c r="K1423" s="1"/>
    </row>
    <row r="1424" spans="1:11" ht="12.75">
      <c r="A1424" s="1"/>
      <c r="B1424" s="1"/>
      <c r="C1424" s="1"/>
      <c r="D1424" s="1"/>
      <c r="E1424" s="1"/>
      <c r="F1424" s="1"/>
      <c r="H1424" s="1"/>
      <c r="I1424" s="1"/>
      <c r="J1424" s="1"/>
      <c r="K1424" s="1"/>
    </row>
    <row r="1425" spans="1:11" ht="12.75">
      <c r="A1425" s="1"/>
      <c r="B1425" s="1"/>
      <c r="C1425" s="1"/>
      <c r="D1425" s="1"/>
      <c r="E1425" s="1"/>
      <c r="F1425" s="1"/>
      <c r="H1425" s="1"/>
      <c r="I1425" s="1"/>
      <c r="J1425" s="1"/>
      <c r="K1425" s="1"/>
    </row>
    <row r="1426" spans="1:11" ht="12.75">
      <c r="A1426" s="1"/>
      <c r="B1426" s="1"/>
      <c r="C1426" s="1"/>
      <c r="D1426" s="1"/>
      <c r="E1426" s="1"/>
      <c r="F1426" s="1"/>
      <c r="H1426" s="1"/>
      <c r="I1426" s="1"/>
      <c r="J1426" s="1"/>
      <c r="K1426" s="1"/>
    </row>
    <row r="1427" spans="1:11" ht="12.75">
      <c r="A1427" s="1"/>
      <c r="B1427" s="1"/>
      <c r="C1427" s="1"/>
      <c r="D1427" s="1"/>
      <c r="E1427" s="1"/>
      <c r="F1427" s="1"/>
      <c r="H1427" s="1"/>
      <c r="I1427" s="1"/>
      <c r="J1427" s="1"/>
      <c r="K1427" s="1"/>
    </row>
    <row r="1428" spans="1:11" ht="12.75">
      <c r="A1428" s="1"/>
      <c r="B1428" s="1"/>
      <c r="C1428" s="1"/>
      <c r="D1428" s="1"/>
      <c r="E1428" s="1"/>
      <c r="F1428" s="1"/>
      <c r="H1428" s="1"/>
      <c r="I1428" s="1"/>
      <c r="J1428" s="1"/>
      <c r="K1428" s="1"/>
    </row>
    <row r="1429" spans="1:11" ht="12.75">
      <c r="A1429" s="1"/>
      <c r="B1429" s="1"/>
      <c r="C1429" s="1"/>
      <c r="D1429" s="1"/>
      <c r="E1429" s="1"/>
      <c r="F1429" s="1"/>
      <c r="H1429" s="1"/>
      <c r="I1429" s="1"/>
      <c r="J1429" s="1"/>
      <c r="K1429" s="1"/>
    </row>
    <row r="1430" spans="1:11" ht="12.75">
      <c r="A1430" s="1"/>
      <c r="B1430" s="1"/>
      <c r="C1430" s="1"/>
      <c r="D1430" s="1"/>
      <c r="E1430" s="1"/>
      <c r="F1430" s="1"/>
      <c r="H1430" s="1"/>
      <c r="I1430" s="1"/>
      <c r="J1430" s="1"/>
      <c r="K1430" s="1"/>
    </row>
    <row r="1431" spans="1:11" ht="12.75">
      <c r="A1431" s="1"/>
      <c r="B1431" s="1"/>
      <c r="C1431" s="1"/>
      <c r="D1431" s="1"/>
      <c r="E1431" s="1"/>
      <c r="F1431" s="1"/>
      <c r="H1431" s="1"/>
      <c r="I1431" s="1"/>
      <c r="J1431" s="1"/>
      <c r="K1431" s="1"/>
    </row>
    <row r="1432" spans="1:11" ht="12.75">
      <c r="A1432" s="1"/>
      <c r="B1432" s="1"/>
      <c r="C1432" s="1"/>
      <c r="D1432" s="1"/>
      <c r="E1432" s="1"/>
      <c r="F1432" s="1"/>
      <c r="H1432" s="1"/>
      <c r="I1432" s="1"/>
      <c r="J1432" s="1"/>
      <c r="K1432" s="1"/>
    </row>
    <row r="1433" spans="1:11" ht="12.75">
      <c r="A1433" s="1"/>
      <c r="B1433" s="1"/>
      <c r="C1433" s="1"/>
      <c r="D1433" s="1"/>
      <c r="E1433" s="1"/>
      <c r="F1433" s="1"/>
      <c r="H1433" s="1"/>
      <c r="I1433" s="1"/>
      <c r="J1433" s="1"/>
      <c r="K1433" s="1"/>
    </row>
    <row r="1434" spans="1:11" ht="12.75">
      <c r="A1434" s="1"/>
      <c r="B1434" s="1"/>
      <c r="C1434" s="1"/>
      <c r="D1434" s="1"/>
      <c r="E1434" s="1"/>
      <c r="F1434" s="1"/>
      <c r="H1434" s="1"/>
      <c r="I1434" s="1"/>
      <c r="J1434" s="1"/>
      <c r="K1434" s="1"/>
    </row>
    <row r="1435" spans="1:11" ht="12.75">
      <c r="A1435" s="1"/>
      <c r="B1435" s="1"/>
      <c r="C1435" s="1"/>
      <c r="D1435" s="1"/>
      <c r="E1435" s="1"/>
      <c r="F1435" s="1"/>
      <c r="H1435" s="1"/>
      <c r="I1435" s="1"/>
      <c r="J1435" s="1"/>
      <c r="K1435" s="1"/>
    </row>
    <row r="1436" spans="1:11" ht="12.75">
      <c r="A1436" s="1"/>
      <c r="B1436" s="1"/>
      <c r="C1436" s="1"/>
      <c r="D1436" s="1"/>
      <c r="E1436" s="1"/>
      <c r="F1436" s="1"/>
      <c r="H1436" s="1"/>
      <c r="I1436" s="1"/>
      <c r="J1436" s="1"/>
      <c r="K1436" s="1"/>
    </row>
    <row r="1437" spans="1:11" ht="12.75">
      <c r="A1437" s="1"/>
      <c r="B1437" s="1"/>
      <c r="C1437" s="1"/>
      <c r="D1437" s="1"/>
      <c r="E1437" s="1"/>
      <c r="F1437" s="1"/>
      <c r="H1437" s="1"/>
      <c r="I1437" s="1"/>
      <c r="J1437" s="1"/>
      <c r="K1437" s="1"/>
    </row>
    <row r="1438" spans="1:11" ht="12.75">
      <c r="A1438" s="1"/>
      <c r="B1438" s="1"/>
      <c r="C1438" s="1"/>
      <c r="D1438" s="1"/>
      <c r="E1438" s="1"/>
      <c r="F1438" s="1"/>
      <c r="H1438" s="1"/>
      <c r="I1438" s="1"/>
      <c r="J1438" s="1"/>
      <c r="K1438" s="1"/>
    </row>
    <row r="1439" spans="1:11" ht="12.75">
      <c r="A1439" s="1"/>
      <c r="B1439" s="1"/>
      <c r="C1439" s="1"/>
      <c r="D1439" s="1"/>
      <c r="E1439" s="1"/>
      <c r="F1439" s="1"/>
      <c r="H1439" s="1"/>
      <c r="I1439" s="1"/>
      <c r="J1439" s="1"/>
      <c r="K1439" s="1"/>
    </row>
    <row r="1440" spans="1:11" ht="12.75">
      <c r="A1440" s="1"/>
      <c r="B1440" s="1"/>
      <c r="C1440" s="1"/>
      <c r="D1440" s="1"/>
      <c r="E1440" s="1"/>
      <c r="F1440" s="1"/>
      <c r="H1440" s="1"/>
      <c r="I1440" s="1"/>
      <c r="J1440" s="1"/>
      <c r="K1440" s="1"/>
    </row>
    <row r="1441" spans="1:11" ht="12.75">
      <c r="A1441" s="1"/>
      <c r="B1441" s="1"/>
      <c r="C1441" s="1"/>
      <c r="D1441" s="1"/>
      <c r="E1441" s="1"/>
      <c r="F1441" s="1"/>
      <c r="H1441" s="1"/>
      <c r="I1441" s="1"/>
      <c r="J1441" s="1"/>
      <c r="K1441" s="1"/>
    </row>
    <row r="1442" spans="1:11" ht="12.75">
      <c r="A1442" s="1"/>
      <c r="B1442" s="1"/>
      <c r="C1442" s="1"/>
      <c r="D1442" s="1"/>
      <c r="E1442" s="1"/>
      <c r="F1442" s="1"/>
      <c r="H1442" s="1"/>
      <c r="I1442" s="1"/>
      <c r="J1442" s="1"/>
      <c r="K1442" s="1"/>
    </row>
    <row r="1443" spans="1:11" ht="12.75">
      <c r="A1443" s="1"/>
      <c r="B1443" s="1"/>
      <c r="C1443" s="1"/>
      <c r="D1443" s="1"/>
      <c r="E1443" s="1"/>
      <c r="F1443" s="1"/>
      <c r="H1443" s="1"/>
      <c r="I1443" s="1"/>
      <c r="J1443" s="1"/>
      <c r="K1443" s="1"/>
    </row>
    <row r="1444" spans="1:11" ht="12.75">
      <c r="A1444" s="1"/>
      <c r="B1444" s="1"/>
      <c r="C1444" s="1"/>
      <c r="D1444" s="1"/>
      <c r="E1444" s="1"/>
      <c r="F1444" s="1"/>
      <c r="H1444" s="1"/>
      <c r="I1444" s="1"/>
      <c r="J1444" s="1"/>
      <c r="K1444" s="1"/>
    </row>
    <row r="1445" spans="1:11" ht="12.75">
      <c r="A1445" s="1"/>
      <c r="B1445" s="1"/>
      <c r="C1445" s="1"/>
      <c r="D1445" s="1"/>
      <c r="E1445" s="1"/>
      <c r="F1445" s="1"/>
      <c r="H1445" s="1"/>
      <c r="I1445" s="1"/>
      <c r="J1445" s="1"/>
      <c r="K1445" s="1"/>
    </row>
    <row r="1446" spans="1:11" ht="12.75">
      <c r="A1446" s="1"/>
      <c r="B1446" s="1"/>
      <c r="C1446" s="1"/>
      <c r="D1446" s="1"/>
      <c r="E1446" s="1"/>
      <c r="F1446" s="1"/>
      <c r="H1446" s="1"/>
      <c r="I1446" s="1"/>
      <c r="J1446" s="1"/>
      <c r="K1446" s="1"/>
    </row>
    <row r="1447" spans="1:11" ht="12.75">
      <c r="A1447" s="1"/>
      <c r="B1447" s="1"/>
      <c r="C1447" s="1"/>
      <c r="D1447" s="1"/>
      <c r="E1447" s="1"/>
      <c r="F1447" s="1"/>
      <c r="H1447" s="1"/>
      <c r="I1447" s="1"/>
      <c r="J1447" s="1"/>
      <c r="K1447" s="1"/>
    </row>
    <row r="1448" spans="1:11" ht="12.75">
      <c r="A1448" s="1"/>
      <c r="B1448" s="1"/>
      <c r="C1448" s="1"/>
      <c r="D1448" s="1"/>
      <c r="E1448" s="1"/>
      <c r="F1448" s="1"/>
      <c r="H1448" s="1"/>
      <c r="I1448" s="1"/>
      <c r="J1448" s="1"/>
      <c r="K1448" s="1"/>
    </row>
    <row r="1449" spans="1:11" ht="12.75">
      <c r="A1449" s="1"/>
      <c r="B1449" s="1"/>
      <c r="C1449" s="1"/>
      <c r="D1449" s="1"/>
      <c r="E1449" s="1"/>
      <c r="F1449" s="1"/>
      <c r="H1449" s="1"/>
      <c r="I1449" s="1"/>
      <c r="J1449" s="1"/>
      <c r="K1449" s="1"/>
    </row>
    <row r="1450" spans="1:11" ht="12.75">
      <c r="A1450" s="1"/>
      <c r="B1450" s="1"/>
      <c r="C1450" s="1"/>
      <c r="D1450" s="1"/>
      <c r="E1450" s="1"/>
      <c r="F1450" s="1"/>
      <c r="H1450" s="1"/>
      <c r="I1450" s="1"/>
      <c r="J1450" s="1"/>
      <c r="K1450" s="1"/>
    </row>
    <row r="1451" spans="1:11" ht="12.75">
      <c r="A1451" s="1"/>
      <c r="B1451" s="1"/>
      <c r="C1451" s="1"/>
      <c r="D1451" s="1"/>
      <c r="E1451" s="1"/>
      <c r="F1451" s="1"/>
      <c r="H1451" s="1"/>
      <c r="I1451" s="1"/>
      <c r="J1451" s="1"/>
      <c r="K1451" s="1"/>
    </row>
    <row r="1452" spans="1:11" ht="12.75">
      <c r="A1452" s="1"/>
      <c r="B1452" s="1"/>
      <c r="C1452" s="1"/>
      <c r="D1452" s="1"/>
      <c r="E1452" s="1"/>
      <c r="F1452" s="1"/>
      <c r="H1452" s="1"/>
      <c r="I1452" s="1"/>
      <c r="J1452" s="1"/>
      <c r="K1452" s="1"/>
    </row>
    <row r="1453" spans="1:11" ht="12.75">
      <c r="A1453" s="1"/>
      <c r="B1453" s="1"/>
      <c r="C1453" s="1"/>
      <c r="D1453" s="1"/>
      <c r="E1453" s="1"/>
      <c r="F1453" s="1"/>
      <c r="H1453" s="1"/>
      <c r="I1453" s="1"/>
      <c r="J1453" s="1"/>
      <c r="K1453" s="1"/>
    </row>
    <row r="1454" spans="1:11" ht="12.75">
      <c r="A1454" s="1"/>
      <c r="B1454" s="1"/>
      <c r="C1454" s="1"/>
      <c r="D1454" s="1"/>
      <c r="E1454" s="1"/>
      <c r="F1454" s="1"/>
      <c r="H1454" s="1"/>
      <c r="I1454" s="1"/>
      <c r="J1454" s="1"/>
      <c r="K1454" s="1"/>
    </row>
    <row r="1455" spans="1:11" ht="12.75">
      <c r="A1455" s="1"/>
      <c r="B1455" s="1"/>
      <c r="C1455" s="1"/>
      <c r="D1455" s="1"/>
      <c r="E1455" s="1"/>
      <c r="F1455" s="1"/>
      <c r="H1455" s="1"/>
      <c r="I1455" s="1"/>
      <c r="J1455" s="1"/>
      <c r="K1455" s="1"/>
    </row>
    <row r="1456" spans="1:11" ht="12.75">
      <c r="A1456" s="1"/>
      <c r="B1456" s="1"/>
      <c r="C1456" s="1"/>
      <c r="D1456" s="1"/>
      <c r="E1456" s="1"/>
      <c r="F1456" s="1"/>
      <c r="H1456" s="1"/>
      <c r="I1456" s="1"/>
      <c r="J1456" s="1"/>
      <c r="K1456" s="1"/>
    </row>
    <row r="1457" spans="1:11" ht="12.75">
      <c r="A1457" s="1"/>
      <c r="B1457" s="1"/>
      <c r="C1457" s="1"/>
      <c r="D1457" s="1"/>
      <c r="E1457" s="1"/>
      <c r="F1457" s="1"/>
      <c r="H1457" s="1"/>
      <c r="I1457" s="1"/>
      <c r="J1457" s="1"/>
      <c r="K1457" s="1"/>
    </row>
    <row r="1458" spans="1:11" ht="12.75">
      <c r="A1458" s="1"/>
      <c r="B1458" s="1"/>
      <c r="C1458" s="1"/>
      <c r="D1458" s="1"/>
      <c r="E1458" s="1"/>
      <c r="F1458" s="1"/>
      <c r="H1458" s="1"/>
      <c r="I1458" s="1"/>
      <c r="J1458" s="1"/>
      <c r="K1458" s="1"/>
    </row>
    <row r="1459" spans="1:11" ht="12.75">
      <c r="A1459" s="1"/>
      <c r="B1459" s="1"/>
      <c r="C1459" s="1"/>
      <c r="D1459" s="1"/>
      <c r="E1459" s="1"/>
      <c r="F1459" s="1"/>
      <c r="H1459" s="1"/>
      <c r="I1459" s="1"/>
      <c r="J1459" s="1"/>
      <c r="K1459" s="1"/>
    </row>
    <row r="1460" spans="1:11" ht="12.75">
      <c r="A1460" s="1"/>
      <c r="B1460" s="1"/>
      <c r="C1460" s="1"/>
      <c r="D1460" s="1"/>
      <c r="E1460" s="1"/>
      <c r="F1460" s="1"/>
      <c r="H1460" s="1"/>
      <c r="I1460" s="1"/>
      <c r="J1460" s="1"/>
      <c r="K1460" s="1"/>
    </row>
    <row r="1461" spans="1:11" ht="12.75">
      <c r="A1461" s="1"/>
      <c r="B1461" s="1"/>
      <c r="C1461" s="1"/>
      <c r="D1461" s="1"/>
      <c r="E1461" s="1"/>
      <c r="F1461" s="1"/>
      <c r="H1461" s="1"/>
      <c r="I1461" s="1"/>
      <c r="J1461" s="1"/>
      <c r="K1461" s="1"/>
    </row>
    <row r="1462" spans="1:11" ht="12.75">
      <c r="A1462" s="1"/>
      <c r="B1462" s="1"/>
      <c r="C1462" s="1"/>
      <c r="D1462" s="1"/>
      <c r="E1462" s="1"/>
      <c r="F1462" s="1"/>
      <c r="H1462" s="1"/>
      <c r="I1462" s="1"/>
      <c r="J1462" s="1"/>
      <c r="K1462" s="1"/>
    </row>
    <row r="1463" spans="1:11" ht="12.75">
      <c r="A1463" s="1"/>
      <c r="B1463" s="1"/>
      <c r="C1463" s="1"/>
      <c r="D1463" s="1"/>
      <c r="E1463" s="1"/>
      <c r="F1463" s="1"/>
      <c r="H1463" s="1"/>
      <c r="I1463" s="1"/>
      <c r="J1463" s="1"/>
      <c r="K1463" s="1"/>
    </row>
    <row r="1464" spans="1:11" ht="12.75">
      <c r="A1464" s="1"/>
      <c r="B1464" s="1"/>
      <c r="C1464" s="1"/>
      <c r="D1464" s="1"/>
      <c r="E1464" s="1"/>
      <c r="F1464" s="1"/>
      <c r="H1464" s="1"/>
      <c r="I1464" s="1"/>
      <c r="J1464" s="1"/>
      <c r="K1464" s="1"/>
    </row>
    <row r="1465" spans="1:11" ht="12.75">
      <c r="A1465" s="1"/>
      <c r="B1465" s="1"/>
      <c r="C1465" s="1"/>
      <c r="D1465" s="1"/>
      <c r="E1465" s="1"/>
      <c r="F1465" s="1"/>
      <c r="H1465" s="1"/>
      <c r="I1465" s="1"/>
      <c r="J1465" s="1"/>
      <c r="K1465" s="1"/>
    </row>
    <row r="1466" spans="1:11" ht="12.75">
      <c r="A1466" s="1"/>
      <c r="B1466" s="1"/>
      <c r="C1466" s="1"/>
      <c r="D1466" s="1"/>
      <c r="E1466" s="1"/>
      <c r="F1466" s="1"/>
      <c r="H1466" s="1"/>
      <c r="I1466" s="1"/>
      <c r="J1466" s="1"/>
      <c r="K1466" s="1"/>
    </row>
    <row r="1467" spans="1:11" ht="12.75">
      <c r="A1467" s="1"/>
      <c r="B1467" s="1"/>
      <c r="C1467" s="1"/>
      <c r="D1467" s="1"/>
      <c r="E1467" s="1"/>
      <c r="F1467" s="1"/>
      <c r="H1467" s="1"/>
      <c r="I1467" s="1"/>
      <c r="J1467" s="1"/>
      <c r="K1467" s="1"/>
    </row>
    <row r="1468" spans="1:11" ht="12.75">
      <c r="A1468" s="1"/>
      <c r="B1468" s="1"/>
      <c r="C1468" s="1"/>
      <c r="D1468" s="1"/>
      <c r="E1468" s="1"/>
      <c r="F1468" s="1"/>
      <c r="H1468" s="1"/>
      <c r="I1468" s="1"/>
      <c r="J1468" s="1"/>
      <c r="K1468" s="1"/>
    </row>
    <row r="1469" spans="1:11" ht="12.75">
      <c r="A1469" s="1"/>
      <c r="B1469" s="1"/>
      <c r="C1469" s="1"/>
      <c r="D1469" s="1"/>
      <c r="E1469" s="1"/>
      <c r="F1469" s="1"/>
      <c r="H1469" s="1"/>
      <c r="I1469" s="1"/>
      <c r="J1469" s="1"/>
      <c r="K1469" s="1"/>
    </row>
    <row r="1470" spans="1:11" ht="12.75">
      <c r="A1470" s="1"/>
      <c r="B1470" s="1"/>
      <c r="C1470" s="1"/>
      <c r="D1470" s="1"/>
      <c r="E1470" s="1"/>
      <c r="F1470" s="1"/>
      <c r="H1470" s="1"/>
      <c r="I1470" s="1"/>
      <c r="J1470" s="1"/>
      <c r="K1470" s="1"/>
    </row>
    <row r="1471" spans="1:11" ht="12.75">
      <c r="A1471" s="1"/>
      <c r="B1471" s="1"/>
      <c r="C1471" s="1"/>
      <c r="D1471" s="1"/>
      <c r="E1471" s="1"/>
      <c r="F1471" s="1"/>
      <c r="H1471" s="1"/>
      <c r="I1471" s="1"/>
      <c r="J1471" s="1"/>
      <c r="K1471" s="1"/>
    </row>
    <row r="1472" spans="1:11" ht="12.75">
      <c r="A1472" s="1"/>
      <c r="B1472" s="1"/>
      <c r="C1472" s="1"/>
      <c r="D1472" s="1"/>
      <c r="E1472" s="1"/>
      <c r="F1472" s="1"/>
      <c r="H1472" s="1"/>
      <c r="I1472" s="1"/>
      <c r="J1472" s="1"/>
      <c r="K1472" s="1"/>
    </row>
    <row r="1473" spans="1:11" ht="12.75">
      <c r="A1473" s="1"/>
      <c r="B1473" s="1"/>
      <c r="C1473" s="1"/>
      <c r="D1473" s="1"/>
      <c r="E1473" s="1"/>
      <c r="F1473" s="1"/>
      <c r="H1473" s="1"/>
      <c r="I1473" s="1"/>
      <c r="J1473" s="1"/>
      <c r="K1473" s="1"/>
    </row>
    <row r="1474" spans="1:11" ht="12.75">
      <c r="A1474" s="1"/>
      <c r="B1474" s="1"/>
      <c r="C1474" s="1"/>
      <c r="D1474" s="1"/>
      <c r="E1474" s="1"/>
      <c r="F1474" s="1"/>
      <c r="H1474" s="1"/>
      <c r="I1474" s="1"/>
      <c r="J1474" s="1"/>
      <c r="K1474" s="1"/>
    </row>
    <row r="1475" spans="1:11" ht="12.75">
      <c r="A1475" s="1"/>
      <c r="B1475" s="1"/>
      <c r="C1475" s="1"/>
      <c r="D1475" s="1"/>
      <c r="E1475" s="1"/>
      <c r="F1475" s="1"/>
      <c r="H1475" s="1"/>
      <c r="I1475" s="1"/>
      <c r="J1475" s="1"/>
      <c r="K1475" s="1"/>
    </row>
    <row r="1476" spans="1:11" ht="12.75">
      <c r="A1476" s="1"/>
      <c r="B1476" s="1"/>
      <c r="C1476" s="1"/>
      <c r="D1476" s="1"/>
      <c r="E1476" s="1"/>
      <c r="F1476" s="1"/>
      <c r="H1476" s="1"/>
      <c r="I1476" s="1"/>
      <c r="J1476" s="1"/>
      <c r="K1476" s="1"/>
    </row>
    <row r="1477" spans="1:11" ht="12.75">
      <c r="A1477" s="1"/>
      <c r="B1477" s="1"/>
      <c r="C1477" s="1"/>
      <c r="D1477" s="1"/>
      <c r="E1477" s="1"/>
      <c r="F1477" s="1"/>
      <c r="H1477" s="1"/>
      <c r="I1477" s="1"/>
      <c r="J1477" s="1"/>
      <c r="K1477" s="1"/>
    </row>
    <row r="1478" spans="1:11" ht="12.75">
      <c r="A1478" s="1"/>
      <c r="B1478" s="1"/>
      <c r="C1478" s="1"/>
      <c r="D1478" s="1"/>
      <c r="E1478" s="1"/>
      <c r="F1478" s="1"/>
      <c r="H1478" s="1"/>
      <c r="I1478" s="1"/>
      <c r="J1478" s="1"/>
      <c r="K1478" s="1"/>
    </row>
    <row r="1479" spans="1:11" ht="12.75">
      <c r="A1479" s="1"/>
      <c r="B1479" s="1"/>
      <c r="C1479" s="1"/>
      <c r="D1479" s="1"/>
      <c r="E1479" s="1"/>
      <c r="F1479" s="1"/>
      <c r="H1479" s="1"/>
      <c r="I1479" s="1"/>
      <c r="J1479" s="1"/>
      <c r="K1479" s="1"/>
    </row>
    <row r="1480" spans="1:11" ht="12.75">
      <c r="A1480" s="1"/>
      <c r="B1480" s="1"/>
      <c r="C1480" s="1"/>
      <c r="D1480" s="1"/>
      <c r="E1480" s="1"/>
      <c r="F1480" s="1"/>
      <c r="H1480" s="1"/>
      <c r="I1480" s="1"/>
      <c r="J1480" s="1"/>
      <c r="K1480" s="1"/>
    </row>
    <row r="1481" spans="1:11" ht="12.75">
      <c r="A1481" s="1"/>
      <c r="B1481" s="1"/>
      <c r="C1481" s="1"/>
      <c r="D1481" s="1"/>
      <c r="E1481" s="1"/>
      <c r="F1481" s="1"/>
      <c r="H1481" s="1"/>
      <c r="I1481" s="1"/>
      <c r="J1481" s="1"/>
      <c r="K1481" s="1"/>
    </row>
    <row r="1482" spans="1:11" ht="12.75">
      <c r="A1482" s="1"/>
      <c r="B1482" s="1"/>
      <c r="C1482" s="1"/>
      <c r="D1482" s="1"/>
      <c r="E1482" s="1"/>
      <c r="F1482" s="1"/>
      <c r="H1482" s="1"/>
      <c r="I1482" s="1"/>
      <c r="J1482" s="1"/>
      <c r="K1482" s="1"/>
    </row>
    <row r="1483" spans="1:11" ht="12.75">
      <c r="A1483" s="1"/>
      <c r="B1483" s="1"/>
      <c r="C1483" s="1"/>
      <c r="D1483" s="1"/>
      <c r="E1483" s="1"/>
      <c r="F1483" s="1"/>
      <c r="H1483" s="1"/>
      <c r="I1483" s="1"/>
      <c r="J1483" s="1"/>
      <c r="K1483" s="1"/>
    </row>
    <row r="1484" spans="1:11" ht="12.75">
      <c r="A1484" s="1"/>
      <c r="B1484" s="1"/>
      <c r="C1484" s="1"/>
      <c r="D1484" s="1"/>
      <c r="E1484" s="1"/>
      <c r="F1484" s="1"/>
      <c r="H1484" s="1"/>
      <c r="I1484" s="1"/>
      <c r="J1484" s="1"/>
      <c r="K1484" s="1"/>
    </row>
    <row r="1485" spans="1:11" ht="12.75">
      <c r="A1485" s="1"/>
      <c r="B1485" s="1"/>
      <c r="C1485" s="1"/>
      <c r="D1485" s="1"/>
      <c r="E1485" s="1"/>
      <c r="F1485" s="1"/>
      <c r="H1485" s="1"/>
      <c r="I1485" s="1"/>
      <c r="J1485" s="1"/>
      <c r="K1485" s="1"/>
    </row>
    <row r="1486" spans="1:11" ht="12.75">
      <c r="A1486" s="1"/>
      <c r="B1486" s="1"/>
      <c r="C1486" s="1"/>
      <c r="D1486" s="1"/>
      <c r="E1486" s="1"/>
      <c r="F1486" s="1"/>
      <c r="H1486" s="1"/>
      <c r="I1486" s="1"/>
      <c r="J1486" s="1"/>
      <c r="K1486" s="1"/>
    </row>
    <row r="1487" spans="1:11" ht="12.75">
      <c r="A1487" s="1"/>
      <c r="B1487" s="1"/>
      <c r="C1487" s="1"/>
      <c r="D1487" s="1"/>
      <c r="E1487" s="1"/>
      <c r="F1487" s="1"/>
      <c r="H1487" s="1"/>
      <c r="I1487" s="1"/>
      <c r="J1487" s="1"/>
      <c r="K1487" s="1"/>
    </row>
    <row r="1488" spans="1:11" ht="12.75">
      <c r="A1488" s="1"/>
      <c r="B1488" s="1"/>
      <c r="C1488" s="1"/>
      <c r="D1488" s="1"/>
      <c r="E1488" s="1"/>
      <c r="F1488" s="1"/>
      <c r="H1488" s="1"/>
      <c r="I1488" s="1"/>
      <c r="J1488" s="1"/>
      <c r="K1488" s="1"/>
    </row>
    <row r="1489" spans="1:11" ht="12.75">
      <c r="A1489" s="1"/>
      <c r="B1489" s="1"/>
      <c r="C1489" s="1"/>
      <c r="D1489" s="1"/>
      <c r="E1489" s="1"/>
      <c r="F1489" s="1"/>
      <c r="H1489" s="1"/>
      <c r="I1489" s="1"/>
      <c r="J1489" s="1"/>
      <c r="K1489" s="1"/>
    </row>
    <row r="1490" spans="1:11" ht="12.75">
      <c r="A1490" s="1"/>
      <c r="B1490" s="1"/>
      <c r="C1490" s="1"/>
      <c r="D1490" s="1"/>
      <c r="E1490" s="1"/>
      <c r="F1490" s="1"/>
      <c r="H1490" s="1"/>
      <c r="I1490" s="1"/>
      <c r="J1490" s="1"/>
      <c r="K1490" s="1"/>
    </row>
    <row r="1491" spans="1:11" ht="12.75">
      <c r="A1491" s="1"/>
      <c r="B1491" s="1"/>
      <c r="C1491" s="1"/>
      <c r="D1491" s="1"/>
      <c r="E1491" s="1"/>
      <c r="F1491" s="1"/>
      <c r="H1491" s="1"/>
      <c r="I1491" s="1"/>
      <c r="J1491" s="1"/>
      <c r="K1491" s="1"/>
    </row>
    <row r="1492" spans="1:11" ht="12.75">
      <c r="A1492" s="1"/>
      <c r="B1492" s="1"/>
      <c r="C1492" s="1"/>
      <c r="D1492" s="1"/>
      <c r="E1492" s="1"/>
      <c r="F1492" s="1"/>
      <c r="H1492" s="1"/>
      <c r="I1492" s="1"/>
      <c r="J1492" s="1"/>
      <c r="K1492" s="1"/>
    </row>
    <row r="1493" spans="1:11" ht="12.75">
      <c r="A1493" s="1"/>
      <c r="B1493" s="1"/>
      <c r="C1493" s="1"/>
      <c r="D1493" s="1"/>
      <c r="E1493" s="1"/>
      <c r="F1493" s="1"/>
      <c r="H1493" s="1"/>
      <c r="I1493" s="1"/>
      <c r="J1493" s="1"/>
      <c r="K1493" s="1"/>
    </row>
    <row r="1494" spans="1:11" ht="12.75">
      <c r="A1494" s="1"/>
      <c r="B1494" s="1"/>
      <c r="C1494" s="1"/>
      <c r="D1494" s="1"/>
      <c r="E1494" s="1"/>
      <c r="F1494" s="1"/>
      <c r="H1494" s="1"/>
      <c r="I1494" s="1"/>
      <c r="J1494" s="1"/>
      <c r="K1494" s="1"/>
    </row>
    <row r="1495" spans="1:11" ht="12.75">
      <c r="A1495" s="1"/>
      <c r="B1495" s="1"/>
      <c r="C1495" s="1"/>
      <c r="D1495" s="1"/>
      <c r="E1495" s="1"/>
      <c r="F1495" s="1"/>
      <c r="H1495" s="1"/>
      <c r="I1495" s="1"/>
      <c r="J1495" s="1"/>
      <c r="K1495" s="1"/>
    </row>
    <row r="1496" spans="1:11" ht="12.75">
      <c r="A1496" s="1"/>
      <c r="B1496" s="1"/>
      <c r="C1496" s="1"/>
      <c r="D1496" s="1"/>
      <c r="E1496" s="1"/>
      <c r="F1496" s="1"/>
      <c r="H1496" s="1"/>
      <c r="I1496" s="1"/>
      <c r="J1496" s="1"/>
      <c r="K1496" s="1"/>
    </row>
    <row r="1497" spans="1:11" ht="12.75">
      <c r="A1497" s="1"/>
      <c r="B1497" s="1"/>
      <c r="C1497" s="1"/>
      <c r="D1497" s="1"/>
      <c r="E1497" s="1"/>
      <c r="F1497" s="1"/>
      <c r="H1497" s="1"/>
      <c r="I1497" s="1"/>
      <c r="J1497" s="1"/>
      <c r="K1497" s="1"/>
    </row>
    <row r="1498" spans="1:11" ht="12.75">
      <c r="A1498" s="1"/>
      <c r="B1498" s="1"/>
      <c r="C1498" s="1"/>
      <c r="D1498" s="1"/>
      <c r="E1498" s="1"/>
      <c r="F1498" s="1"/>
      <c r="H1498" s="1"/>
      <c r="I1498" s="1"/>
      <c r="J1498" s="1"/>
      <c r="K1498" s="1"/>
    </row>
    <row r="1499" spans="1:11" ht="12.75">
      <c r="A1499" s="1"/>
      <c r="B1499" s="1"/>
      <c r="C1499" s="1"/>
      <c r="D1499" s="1"/>
      <c r="E1499" s="1"/>
      <c r="F1499" s="1"/>
      <c r="H1499" s="1"/>
      <c r="I1499" s="1"/>
      <c r="J1499" s="1"/>
      <c r="K1499" s="1"/>
    </row>
    <row r="1500" spans="1:11" ht="12.75">
      <c r="A1500" s="1"/>
      <c r="B1500" s="1"/>
      <c r="C1500" s="1"/>
      <c r="D1500" s="1"/>
      <c r="E1500" s="1"/>
      <c r="F1500" s="1"/>
      <c r="H1500" s="1"/>
      <c r="I1500" s="1"/>
      <c r="J1500" s="1"/>
      <c r="K1500" s="1"/>
    </row>
    <row r="1501" spans="1:11" ht="12.75">
      <c r="A1501" s="1"/>
      <c r="B1501" s="1"/>
      <c r="C1501" s="1"/>
      <c r="D1501" s="1"/>
      <c r="E1501" s="1"/>
      <c r="F1501" s="1"/>
      <c r="H1501" s="1"/>
      <c r="I1501" s="1"/>
      <c r="J1501" s="1"/>
      <c r="K1501" s="1"/>
    </row>
    <row r="1502" spans="1:11" ht="12.75">
      <c r="A1502" s="1"/>
      <c r="B1502" s="1"/>
      <c r="C1502" s="1"/>
      <c r="D1502" s="1"/>
      <c r="E1502" s="1"/>
      <c r="F1502" s="1"/>
      <c r="H1502" s="1"/>
      <c r="I1502" s="1"/>
      <c r="J1502" s="1"/>
      <c r="K1502" s="1"/>
    </row>
    <row r="1503" spans="1:11" ht="12.75">
      <c r="A1503" s="1"/>
      <c r="B1503" s="1"/>
      <c r="C1503" s="1"/>
      <c r="D1503" s="1"/>
      <c r="E1503" s="1"/>
      <c r="F1503" s="1"/>
      <c r="H1503" s="1"/>
      <c r="I1503" s="1"/>
      <c r="J1503" s="1"/>
      <c r="K1503" s="1"/>
    </row>
    <row r="1504" spans="1:11" ht="12.75">
      <c r="A1504" s="1"/>
      <c r="B1504" s="1"/>
      <c r="C1504" s="1"/>
      <c r="D1504" s="1"/>
      <c r="E1504" s="1"/>
      <c r="F1504" s="1"/>
      <c r="H1504" s="1"/>
      <c r="I1504" s="1"/>
      <c r="J1504" s="1"/>
      <c r="K1504" s="1"/>
    </row>
    <row r="1505" spans="1:11" ht="12.75">
      <c r="A1505" s="1"/>
      <c r="B1505" s="1"/>
      <c r="C1505" s="1"/>
      <c r="D1505" s="1"/>
      <c r="E1505" s="1"/>
      <c r="F1505" s="1"/>
      <c r="H1505" s="1"/>
      <c r="I1505" s="1"/>
      <c r="J1505" s="1"/>
      <c r="K1505" s="1"/>
    </row>
    <row r="1506" spans="1:11" ht="12.75">
      <c r="A1506" s="1"/>
      <c r="B1506" s="1"/>
      <c r="C1506" s="1"/>
      <c r="D1506" s="1"/>
      <c r="E1506" s="1"/>
      <c r="F1506" s="1"/>
      <c r="H1506" s="1"/>
      <c r="I1506" s="1"/>
      <c r="J1506" s="1"/>
      <c r="K1506" s="1"/>
    </row>
    <row r="1507" spans="1:11" ht="12.75">
      <c r="A1507" s="1"/>
      <c r="B1507" s="1"/>
      <c r="C1507" s="1"/>
      <c r="D1507" s="1"/>
      <c r="E1507" s="1"/>
      <c r="F1507" s="1"/>
      <c r="H1507" s="1"/>
      <c r="I1507" s="1"/>
      <c r="J1507" s="1"/>
      <c r="K1507" s="1"/>
    </row>
    <row r="1508" spans="1:11" ht="12.75">
      <c r="A1508" s="1"/>
      <c r="B1508" s="1"/>
      <c r="C1508" s="1"/>
      <c r="D1508" s="1"/>
      <c r="E1508" s="1"/>
      <c r="F1508" s="1"/>
      <c r="H1508" s="1"/>
      <c r="I1508" s="1"/>
      <c r="J1508" s="1"/>
      <c r="K1508" s="1"/>
    </row>
    <row r="1509" spans="1:11" ht="12.75">
      <c r="A1509" s="1"/>
      <c r="B1509" s="1"/>
      <c r="C1509" s="1"/>
      <c r="D1509" s="1"/>
      <c r="E1509" s="1"/>
      <c r="F1509" s="1"/>
      <c r="H1509" s="1"/>
      <c r="I1509" s="1"/>
      <c r="J1509" s="1"/>
      <c r="K1509" s="1"/>
    </row>
    <row r="1510" spans="1:11" ht="12.75">
      <c r="A1510" s="1"/>
      <c r="B1510" s="1"/>
      <c r="C1510" s="1"/>
      <c r="D1510" s="1"/>
      <c r="E1510" s="1"/>
      <c r="F1510" s="1"/>
      <c r="H1510" s="1"/>
      <c r="I1510" s="1"/>
      <c r="J1510" s="1"/>
      <c r="K1510" s="1"/>
    </row>
    <row r="1511" spans="1:11" ht="12.75">
      <c r="A1511" s="1"/>
      <c r="B1511" s="1"/>
      <c r="C1511" s="1"/>
      <c r="D1511" s="1"/>
      <c r="E1511" s="1"/>
      <c r="F1511" s="1"/>
      <c r="H1511" s="1"/>
      <c r="I1511" s="1"/>
      <c r="J1511" s="1"/>
      <c r="K1511" s="1"/>
    </row>
    <row r="1512" spans="1:11" ht="12.75">
      <c r="A1512" s="1"/>
      <c r="B1512" s="1"/>
      <c r="C1512" s="1"/>
      <c r="D1512" s="1"/>
      <c r="E1512" s="1"/>
      <c r="F1512" s="1"/>
      <c r="H1512" s="1"/>
      <c r="I1512" s="1"/>
      <c r="J1512" s="1"/>
      <c r="K1512" s="1"/>
    </row>
    <row r="1513" spans="1:11" ht="12.75">
      <c r="A1513" s="1"/>
      <c r="B1513" s="1"/>
      <c r="C1513" s="1"/>
      <c r="D1513" s="1"/>
      <c r="E1513" s="1"/>
      <c r="F1513" s="1"/>
      <c r="H1513" s="1"/>
      <c r="I1513" s="1"/>
      <c r="J1513" s="1"/>
      <c r="K1513" s="1"/>
    </row>
    <row r="1514" spans="1:11" ht="12.75">
      <c r="A1514" s="1"/>
      <c r="B1514" s="1"/>
      <c r="C1514" s="1"/>
      <c r="D1514" s="1"/>
      <c r="E1514" s="1"/>
      <c r="F1514" s="1"/>
      <c r="H1514" s="1"/>
      <c r="I1514" s="1"/>
      <c r="J1514" s="1"/>
      <c r="K1514" s="1"/>
    </row>
    <row r="1515" spans="1:11" ht="12.75">
      <c r="A1515" s="1"/>
      <c r="B1515" s="1"/>
      <c r="C1515" s="1"/>
      <c r="D1515" s="1"/>
      <c r="E1515" s="1"/>
      <c r="F1515" s="1"/>
      <c r="H1515" s="1"/>
      <c r="I1515" s="1"/>
      <c r="J1515" s="1"/>
      <c r="K1515" s="1"/>
    </row>
    <row r="1516" spans="1:11" ht="12.75">
      <c r="A1516" s="1"/>
      <c r="B1516" s="1"/>
      <c r="C1516" s="1"/>
      <c r="D1516" s="1"/>
      <c r="E1516" s="1"/>
      <c r="F1516" s="1"/>
      <c r="H1516" s="1"/>
      <c r="I1516" s="1"/>
      <c r="J1516" s="1"/>
      <c r="K1516" s="1"/>
    </row>
    <row r="1517" spans="1:11" ht="12.75">
      <c r="A1517" s="1"/>
      <c r="B1517" s="1"/>
      <c r="C1517" s="1"/>
      <c r="D1517" s="1"/>
      <c r="E1517" s="1"/>
      <c r="F1517" s="1"/>
      <c r="H1517" s="1"/>
      <c r="I1517" s="1"/>
      <c r="J1517" s="1"/>
      <c r="K1517" s="1"/>
    </row>
    <row r="1518" spans="1:11" ht="12.75">
      <c r="A1518" s="1"/>
      <c r="B1518" s="1"/>
      <c r="C1518" s="1"/>
      <c r="D1518" s="1"/>
      <c r="E1518" s="1"/>
      <c r="F1518" s="1"/>
      <c r="H1518" s="1"/>
      <c r="I1518" s="1"/>
      <c r="J1518" s="1"/>
      <c r="K1518" s="1"/>
    </row>
    <row r="1519" spans="1:11" ht="12.75">
      <c r="A1519" s="1"/>
      <c r="B1519" s="1"/>
      <c r="C1519" s="1"/>
      <c r="D1519" s="1"/>
      <c r="E1519" s="1"/>
      <c r="F1519" s="1"/>
      <c r="H1519" s="1"/>
      <c r="I1519" s="1"/>
      <c r="J1519" s="1"/>
      <c r="K1519" s="1"/>
    </row>
    <row r="1520" spans="1:11" ht="12.75">
      <c r="A1520" s="1"/>
      <c r="B1520" s="1"/>
      <c r="C1520" s="1"/>
      <c r="D1520" s="1"/>
      <c r="E1520" s="1"/>
      <c r="F1520" s="1"/>
      <c r="H1520" s="1"/>
      <c r="I1520" s="1"/>
      <c r="J1520" s="1"/>
      <c r="K1520" s="1"/>
    </row>
    <row r="1521" spans="1:11" ht="12.75">
      <c r="A1521" s="1"/>
      <c r="B1521" s="1"/>
      <c r="C1521" s="1"/>
      <c r="D1521" s="1"/>
      <c r="E1521" s="1"/>
      <c r="F1521" s="1"/>
      <c r="H1521" s="1"/>
      <c r="I1521" s="1"/>
      <c r="J1521" s="1"/>
      <c r="K1521" s="1"/>
    </row>
    <row r="1522" spans="1:11" ht="12.75">
      <c r="A1522" s="1"/>
      <c r="B1522" s="1"/>
      <c r="C1522" s="1"/>
      <c r="D1522" s="1"/>
      <c r="E1522" s="1"/>
      <c r="F1522" s="1"/>
      <c r="H1522" s="1"/>
      <c r="I1522" s="1"/>
      <c r="J1522" s="1"/>
      <c r="K1522" s="1"/>
    </row>
    <row r="1523" spans="1:11" ht="12.75">
      <c r="A1523" s="1"/>
      <c r="B1523" s="1"/>
      <c r="C1523" s="1"/>
      <c r="D1523" s="1"/>
      <c r="E1523" s="1"/>
      <c r="F1523" s="1"/>
      <c r="H1523" s="1"/>
      <c r="I1523" s="1"/>
      <c r="J1523" s="1"/>
      <c r="K1523" s="1"/>
    </row>
    <row r="1524" spans="1:11" ht="12.75">
      <c r="A1524" s="1"/>
      <c r="B1524" s="1"/>
      <c r="C1524" s="1"/>
      <c r="D1524" s="1"/>
      <c r="E1524" s="1"/>
      <c r="F1524" s="1"/>
      <c r="H1524" s="1"/>
      <c r="I1524" s="1"/>
      <c r="J1524" s="1"/>
      <c r="K1524" s="1"/>
    </row>
    <row r="1525" spans="1:11" ht="12.75">
      <c r="A1525" s="1"/>
      <c r="B1525" s="1"/>
      <c r="C1525" s="1"/>
      <c r="D1525" s="1"/>
      <c r="E1525" s="1"/>
      <c r="F1525" s="1"/>
      <c r="H1525" s="1"/>
      <c r="I1525" s="1"/>
      <c r="J1525" s="1"/>
      <c r="K1525" s="1"/>
    </row>
    <row r="1526" spans="1:11" ht="12.75">
      <c r="A1526" s="1"/>
      <c r="B1526" s="1"/>
      <c r="C1526" s="1"/>
      <c r="D1526" s="1"/>
      <c r="E1526" s="1"/>
      <c r="F1526" s="1"/>
      <c r="H1526" s="1"/>
      <c r="I1526" s="1"/>
      <c r="J1526" s="1"/>
      <c r="K1526" s="1"/>
    </row>
    <row r="1527" spans="1:11" ht="12.75">
      <c r="A1527" s="1"/>
      <c r="B1527" s="1"/>
      <c r="C1527" s="1"/>
      <c r="D1527" s="1"/>
      <c r="E1527" s="1"/>
      <c r="F1527" s="1"/>
      <c r="H1527" s="1"/>
      <c r="I1527" s="1"/>
      <c r="J1527" s="1"/>
      <c r="K1527" s="1"/>
    </row>
    <row r="1528" spans="1:11" ht="12.75">
      <c r="A1528" s="1"/>
      <c r="B1528" s="1"/>
      <c r="C1528" s="1"/>
      <c r="D1528" s="1"/>
      <c r="E1528" s="1"/>
      <c r="F1528" s="1"/>
      <c r="H1528" s="1"/>
      <c r="I1528" s="1"/>
      <c r="J1528" s="1"/>
      <c r="K1528" s="1"/>
    </row>
    <row r="1529" spans="1:11" ht="12.75">
      <c r="A1529" s="1"/>
      <c r="B1529" s="1"/>
      <c r="C1529" s="1"/>
      <c r="D1529" s="1"/>
      <c r="E1529" s="1"/>
      <c r="F1529" s="1"/>
      <c r="H1529" s="1"/>
      <c r="I1529" s="1"/>
      <c r="J1529" s="1"/>
      <c r="K1529" s="1"/>
    </row>
    <row r="1530" spans="1:11" ht="12.75">
      <c r="A1530" s="1"/>
      <c r="B1530" s="1"/>
      <c r="C1530" s="1"/>
      <c r="D1530" s="1"/>
      <c r="E1530" s="1"/>
      <c r="F1530" s="1"/>
      <c r="H1530" s="1"/>
      <c r="I1530" s="1"/>
      <c r="J1530" s="1"/>
      <c r="K1530" s="1"/>
    </row>
    <row r="1531" spans="1:11" ht="12.75">
      <c r="A1531" s="1"/>
      <c r="B1531" s="1"/>
      <c r="C1531" s="1"/>
      <c r="D1531" s="1"/>
      <c r="E1531" s="1"/>
      <c r="F1531" s="1"/>
      <c r="H1531" s="1"/>
      <c r="I1531" s="1"/>
      <c r="J1531" s="1"/>
      <c r="K1531" s="1"/>
    </row>
    <row r="1532" spans="1:11" ht="12.75">
      <c r="A1532" s="1"/>
      <c r="B1532" s="1"/>
      <c r="C1532" s="1"/>
      <c r="D1532" s="1"/>
      <c r="E1532" s="1"/>
      <c r="F1532" s="1"/>
      <c r="H1532" s="1"/>
      <c r="I1532" s="1"/>
      <c r="J1532" s="1"/>
      <c r="K1532" s="1"/>
    </row>
    <row r="1533" spans="1:11" ht="12.75">
      <c r="A1533" s="1"/>
      <c r="B1533" s="1"/>
      <c r="C1533" s="1"/>
      <c r="D1533" s="1"/>
      <c r="E1533" s="1"/>
      <c r="F1533" s="1"/>
      <c r="H1533" s="1"/>
      <c r="I1533" s="1"/>
      <c r="J1533" s="1"/>
      <c r="K1533" s="1"/>
    </row>
    <row r="1534" spans="1:11" ht="12.75">
      <c r="A1534" s="1"/>
      <c r="B1534" s="1"/>
      <c r="C1534" s="1"/>
      <c r="D1534" s="1"/>
      <c r="E1534" s="1"/>
      <c r="F1534" s="1"/>
      <c r="H1534" s="1"/>
      <c r="I1534" s="1"/>
      <c r="J1534" s="1"/>
      <c r="K1534" s="1"/>
    </row>
    <row r="1535" spans="1:11" ht="12.75">
      <c r="A1535" s="1"/>
      <c r="B1535" s="1"/>
      <c r="C1535" s="1"/>
      <c r="D1535" s="1"/>
      <c r="E1535" s="1"/>
      <c r="F1535" s="1"/>
      <c r="H1535" s="1"/>
      <c r="I1535" s="1"/>
      <c r="J1535" s="1"/>
      <c r="K1535" s="1"/>
    </row>
    <row r="1536" spans="1:11" ht="12.75">
      <c r="A1536" s="1"/>
      <c r="B1536" s="1"/>
      <c r="C1536" s="1"/>
      <c r="D1536" s="1"/>
      <c r="E1536" s="1"/>
      <c r="F1536" s="1"/>
      <c r="H1536" s="1"/>
      <c r="I1536" s="1"/>
      <c r="J1536" s="1"/>
      <c r="K1536" s="1"/>
    </row>
    <row r="1537" spans="1:11" ht="12.75">
      <c r="A1537" s="1"/>
      <c r="B1537" s="1"/>
      <c r="C1537" s="1"/>
      <c r="D1537" s="1"/>
      <c r="E1537" s="1"/>
      <c r="F1537" s="1"/>
      <c r="H1537" s="1"/>
      <c r="I1537" s="1"/>
      <c r="J1537" s="1"/>
      <c r="K1537" s="1"/>
    </row>
    <row r="1538" spans="1:11" ht="12.75">
      <c r="A1538" s="1"/>
      <c r="B1538" s="1"/>
      <c r="C1538" s="1"/>
      <c r="D1538" s="1"/>
      <c r="E1538" s="1"/>
      <c r="F1538" s="1"/>
      <c r="H1538" s="1"/>
      <c r="I1538" s="1"/>
      <c r="J1538" s="1"/>
      <c r="K1538" s="1"/>
    </row>
    <row r="1539" spans="1:11" ht="12.75">
      <c r="A1539" s="1"/>
      <c r="B1539" s="1"/>
      <c r="C1539" s="1"/>
      <c r="D1539" s="1"/>
      <c r="E1539" s="1"/>
      <c r="F1539" s="1"/>
      <c r="H1539" s="1"/>
      <c r="I1539" s="1"/>
      <c r="J1539" s="1"/>
      <c r="K1539" s="1"/>
    </row>
    <row r="1540" spans="1:11" ht="12.75">
      <c r="A1540" s="1"/>
      <c r="B1540" s="1"/>
      <c r="C1540" s="1"/>
      <c r="D1540" s="1"/>
      <c r="E1540" s="1"/>
      <c r="F1540" s="1"/>
      <c r="H1540" s="1"/>
      <c r="I1540" s="1"/>
      <c r="J1540" s="1"/>
      <c r="K1540" s="1"/>
    </row>
    <row r="1541" spans="1:11" ht="12.75">
      <c r="A1541" s="1"/>
      <c r="B1541" s="1"/>
      <c r="C1541" s="1"/>
      <c r="D1541" s="1"/>
      <c r="E1541" s="1"/>
      <c r="F1541" s="1"/>
      <c r="H1541" s="1"/>
      <c r="I1541" s="1"/>
      <c r="J1541" s="1"/>
      <c r="K1541" s="1"/>
    </row>
    <row r="1542" spans="1:11" ht="12.75">
      <c r="A1542" s="1"/>
      <c r="B1542" s="1"/>
      <c r="C1542" s="1"/>
      <c r="D1542" s="1"/>
      <c r="E1542" s="1"/>
      <c r="F1542" s="1"/>
      <c r="H1542" s="1"/>
      <c r="I1542" s="1"/>
      <c r="J1542" s="1"/>
      <c r="K1542" s="1"/>
    </row>
    <row r="1543" spans="1:11" ht="12.75">
      <c r="A1543" s="1"/>
      <c r="B1543" s="1"/>
      <c r="C1543" s="1"/>
      <c r="D1543" s="1"/>
      <c r="E1543" s="1"/>
      <c r="F1543" s="1"/>
      <c r="H1543" s="1"/>
      <c r="I1543" s="1"/>
      <c r="J1543" s="1"/>
      <c r="K1543" s="1"/>
    </row>
    <row r="1544" spans="1:11" ht="12.75">
      <c r="A1544" s="1"/>
      <c r="B1544" s="1"/>
      <c r="C1544" s="1"/>
      <c r="D1544" s="1"/>
      <c r="E1544" s="1"/>
      <c r="F1544" s="1"/>
      <c r="H1544" s="1"/>
      <c r="I1544" s="1"/>
      <c r="J1544" s="1"/>
      <c r="K1544" s="1"/>
    </row>
    <row r="1545" spans="1:11" ht="12.75">
      <c r="A1545" s="1"/>
      <c r="B1545" s="1"/>
      <c r="C1545" s="1"/>
      <c r="D1545" s="1"/>
      <c r="E1545" s="1"/>
      <c r="F1545" s="1"/>
      <c r="H1545" s="1"/>
      <c r="I1545" s="1"/>
      <c r="J1545" s="1"/>
      <c r="K1545" s="1"/>
    </row>
    <row r="1546" spans="1:11" ht="12.75">
      <c r="A1546" s="1"/>
      <c r="B1546" s="1"/>
      <c r="C1546" s="1"/>
      <c r="D1546" s="1"/>
      <c r="E1546" s="1"/>
      <c r="F1546" s="1"/>
      <c r="H1546" s="1"/>
      <c r="I1546" s="1"/>
      <c r="J1546" s="1"/>
      <c r="K1546" s="1"/>
    </row>
    <row r="1547" spans="1:11" ht="12.75">
      <c r="A1547" s="1"/>
      <c r="B1547" s="1"/>
      <c r="C1547" s="1"/>
      <c r="D1547" s="1"/>
      <c r="E1547" s="1"/>
      <c r="F1547" s="1"/>
      <c r="H1547" s="1"/>
      <c r="I1547" s="1"/>
      <c r="J1547" s="1"/>
      <c r="K1547" s="1"/>
    </row>
    <row r="1548" spans="1:11" ht="12.75">
      <c r="A1548" s="1"/>
      <c r="B1548" s="1"/>
      <c r="C1548" s="1"/>
      <c r="D1548" s="1"/>
      <c r="E1548" s="1"/>
      <c r="F1548" s="1"/>
      <c r="H1548" s="1"/>
      <c r="I1548" s="1"/>
      <c r="J1548" s="1"/>
      <c r="K1548" s="1"/>
    </row>
    <row r="1549" spans="1:11" ht="12.75">
      <c r="A1549" s="1"/>
      <c r="B1549" s="1"/>
      <c r="C1549" s="1"/>
      <c r="D1549" s="1"/>
      <c r="E1549" s="1"/>
      <c r="F1549" s="1"/>
      <c r="H1549" s="1"/>
      <c r="I1549" s="1"/>
      <c r="J1549" s="1"/>
      <c r="K1549" s="1"/>
    </row>
    <row r="1550" spans="1:11" ht="12.75">
      <c r="A1550" s="1"/>
      <c r="B1550" s="1"/>
      <c r="C1550" s="1"/>
      <c r="D1550" s="1"/>
      <c r="E1550" s="1"/>
      <c r="F1550" s="1"/>
      <c r="H1550" s="1"/>
      <c r="I1550" s="1"/>
      <c r="J1550" s="1"/>
      <c r="K1550" s="1"/>
    </row>
    <row r="1551" spans="1:11" ht="12.75">
      <c r="A1551" s="1"/>
      <c r="B1551" s="1"/>
      <c r="C1551" s="1"/>
      <c r="D1551" s="1"/>
      <c r="E1551" s="1"/>
      <c r="F1551" s="1"/>
      <c r="H1551" s="1"/>
      <c r="I1551" s="1"/>
      <c r="J1551" s="1"/>
      <c r="K1551" s="1"/>
    </row>
    <row r="1552" spans="1:11" ht="12.75">
      <c r="A1552" s="1"/>
      <c r="B1552" s="1"/>
      <c r="C1552" s="1"/>
      <c r="D1552" s="1"/>
      <c r="E1552" s="1"/>
      <c r="F1552" s="1"/>
      <c r="H1552" s="1"/>
      <c r="I1552" s="1"/>
      <c r="J1552" s="1"/>
      <c r="K1552" s="1"/>
    </row>
    <row r="1553" spans="1:11" ht="12.75">
      <c r="A1553" s="1"/>
      <c r="B1553" s="1"/>
      <c r="C1553" s="1"/>
      <c r="D1553" s="1"/>
      <c r="E1553" s="1"/>
      <c r="F1553" s="1"/>
      <c r="H1553" s="1"/>
      <c r="I1553" s="1"/>
      <c r="J1553" s="1"/>
      <c r="K1553" s="1"/>
    </row>
    <row r="1554" spans="1:11" ht="12.75">
      <c r="A1554" s="1"/>
      <c r="B1554" s="1"/>
      <c r="C1554" s="1"/>
      <c r="D1554" s="1"/>
      <c r="E1554" s="1"/>
      <c r="F1554" s="1"/>
      <c r="H1554" s="1"/>
      <c r="I1554" s="1"/>
      <c r="J1554" s="1"/>
      <c r="K1554" s="1"/>
    </row>
    <row r="1555" spans="1:11" ht="12.75">
      <c r="A1555" s="1"/>
      <c r="B1555" s="1"/>
      <c r="C1555" s="1"/>
      <c r="D1555" s="1"/>
      <c r="E1555" s="1"/>
      <c r="F1555" s="1"/>
      <c r="H1555" s="1"/>
      <c r="I1555" s="1"/>
      <c r="J1555" s="1"/>
      <c r="K1555" s="1"/>
    </row>
    <row r="1556" spans="1:11" ht="12.75">
      <c r="A1556" s="1"/>
      <c r="B1556" s="1"/>
      <c r="C1556" s="1"/>
      <c r="D1556" s="1"/>
      <c r="E1556" s="1"/>
      <c r="F1556" s="1"/>
      <c r="H1556" s="1"/>
      <c r="I1556" s="1"/>
      <c r="J1556" s="1"/>
      <c r="K1556" s="1"/>
    </row>
    <row r="1557" spans="1:11" ht="12.75">
      <c r="A1557" s="1"/>
      <c r="B1557" s="1"/>
      <c r="C1557" s="1"/>
      <c r="D1557" s="1"/>
      <c r="E1557" s="1"/>
      <c r="F1557" s="1"/>
      <c r="H1557" s="1"/>
      <c r="I1557" s="1"/>
      <c r="J1557" s="1"/>
      <c r="K1557" s="1"/>
    </row>
    <row r="1558" spans="1:11" ht="12.75">
      <c r="A1558" s="1"/>
      <c r="B1558" s="1"/>
      <c r="C1558" s="1"/>
      <c r="D1558" s="1"/>
      <c r="E1558" s="1"/>
      <c r="F1558" s="1"/>
      <c r="H1558" s="1"/>
      <c r="I1558" s="1"/>
      <c r="J1558" s="1"/>
      <c r="K1558" s="1"/>
    </row>
    <row r="1559" spans="1:11" ht="12.75">
      <c r="A1559" s="1"/>
      <c r="B1559" s="1"/>
      <c r="C1559" s="1"/>
      <c r="D1559" s="1"/>
      <c r="E1559" s="1"/>
      <c r="F1559" s="1"/>
      <c r="H1559" s="1"/>
      <c r="I1559" s="1"/>
      <c r="J1559" s="1"/>
      <c r="K1559" s="1"/>
    </row>
    <row r="1560" spans="1:11" ht="12.75">
      <c r="A1560" s="1"/>
      <c r="B1560" s="1"/>
      <c r="C1560" s="1"/>
      <c r="D1560" s="1"/>
      <c r="E1560" s="1"/>
      <c r="F1560" s="1"/>
      <c r="H1560" s="1"/>
      <c r="I1560" s="1"/>
      <c r="J1560" s="1"/>
      <c r="K1560" s="1"/>
    </row>
    <row r="1561" spans="1:11" ht="12.75">
      <c r="A1561" s="1"/>
      <c r="B1561" s="1"/>
      <c r="C1561" s="1"/>
      <c r="D1561" s="1"/>
      <c r="E1561" s="1"/>
      <c r="F1561" s="1"/>
      <c r="H1561" s="1"/>
      <c r="I1561" s="1"/>
      <c r="J1561" s="1"/>
      <c r="K1561" s="1"/>
    </row>
    <row r="1562" spans="1:11" ht="12.75">
      <c r="A1562" s="1"/>
      <c r="B1562" s="1"/>
      <c r="C1562" s="1"/>
      <c r="D1562" s="1"/>
      <c r="E1562" s="1"/>
      <c r="F1562" s="1"/>
      <c r="H1562" s="1"/>
      <c r="I1562" s="1"/>
      <c r="J1562" s="1"/>
      <c r="K1562" s="1"/>
    </row>
    <row r="1563" spans="1:11" ht="12.75">
      <c r="A1563" s="1"/>
      <c r="B1563" s="1"/>
      <c r="C1563" s="1"/>
      <c r="D1563" s="1"/>
      <c r="E1563" s="1"/>
      <c r="F1563" s="1"/>
      <c r="H1563" s="1"/>
      <c r="I1563" s="1"/>
      <c r="J1563" s="1"/>
      <c r="K1563" s="1"/>
    </row>
    <row r="1564" spans="1:11" ht="12.75">
      <c r="A1564" s="1"/>
      <c r="B1564" s="1"/>
      <c r="C1564" s="1"/>
      <c r="D1564" s="1"/>
      <c r="E1564" s="1"/>
      <c r="F1564" s="1"/>
      <c r="H1564" s="1"/>
      <c r="I1564" s="1"/>
      <c r="J1564" s="1"/>
      <c r="K1564" s="1"/>
    </row>
    <row r="1565" spans="1:11" ht="12.75">
      <c r="A1565" s="1"/>
      <c r="B1565" s="1"/>
      <c r="C1565" s="1"/>
      <c r="D1565" s="1"/>
      <c r="E1565" s="1"/>
      <c r="F1565" s="1"/>
      <c r="H1565" s="1"/>
      <c r="I1565" s="1"/>
      <c r="J1565" s="1"/>
      <c r="K1565" s="1"/>
    </row>
    <row r="1566" spans="1:11" ht="12.75">
      <c r="A1566" s="1"/>
      <c r="B1566" s="1"/>
      <c r="C1566" s="1"/>
      <c r="D1566" s="1"/>
      <c r="E1566" s="1"/>
      <c r="F1566" s="1"/>
      <c r="H1566" s="1"/>
      <c r="I1566" s="1"/>
      <c r="J1566" s="1"/>
      <c r="K1566" s="1"/>
    </row>
    <row r="1567" spans="1:11" ht="12.75">
      <c r="A1567" s="1"/>
      <c r="B1567" s="1"/>
      <c r="C1567" s="1"/>
      <c r="D1567" s="1"/>
      <c r="E1567" s="1"/>
      <c r="F1567" s="1"/>
      <c r="H1567" s="1"/>
      <c r="I1567" s="1"/>
      <c r="J1567" s="1"/>
      <c r="K1567" s="1"/>
    </row>
    <row r="1568" spans="1:11" ht="12.75">
      <c r="A1568" s="1"/>
      <c r="B1568" s="1"/>
      <c r="C1568" s="1"/>
      <c r="D1568" s="1"/>
      <c r="E1568" s="1"/>
      <c r="F1568" s="1"/>
      <c r="H1568" s="1"/>
      <c r="I1568" s="1"/>
      <c r="J1568" s="1"/>
      <c r="K1568" s="1"/>
    </row>
    <row r="1569" spans="1:11" ht="12.75">
      <c r="A1569" s="1"/>
      <c r="B1569" s="1"/>
      <c r="C1569" s="1"/>
      <c r="D1569" s="1"/>
      <c r="E1569" s="1"/>
      <c r="F1569" s="1"/>
      <c r="H1569" s="1"/>
      <c r="I1569" s="1"/>
      <c r="J1569" s="1"/>
      <c r="K1569" s="1"/>
    </row>
    <row r="1570" spans="1:11" ht="12.75">
      <c r="A1570" s="1"/>
      <c r="B1570" s="1"/>
      <c r="C1570" s="1"/>
      <c r="D1570" s="1"/>
      <c r="E1570" s="1"/>
      <c r="F1570" s="1"/>
      <c r="H1570" s="1"/>
      <c r="I1570" s="1"/>
      <c r="J1570" s="1"/>
      <c r="K1570" s="1"/>
    </row>
    <row r="1571" spans="1:11" ht="12.75">
      <c r="A1571" s="1"/>
      <c r="B1571" s="1"/>
      <c r="C1571" s="1"/>
      <c r="D1571" s="1"/>
      <c r="E1571" s="1"/>
      <c r="F1571" s="1"/>
      <c r="H1571" s="1"/>
      <c r="I1571" s="1"/>
      <c r="J1571" s="1"/>
      <c r="K1571" s="1"/>
    </row>
    <row r="1572" spans="1:11" ht="12.75">
      <c r="A1572" s="1"/>
      <c r="B1572" s="1"/>
      <c r="C1572" s="1"/>
      <c r="D1572" s="1"/>
      <c r="E1572" s="1"/>
      <c r="F1572" s="1"/>
      <c r="H1572" s="1"/>
      <c r="I1572" s="1"/>
      <c r="J1572" s="1"/>
      <c r="K1572" s="1"/>
    </row>
    <row r="1573" spans="1:11" ht="12.75">
      <c r="A1573" s="1"/>
      <c r="B1573" s="1"/>
      <c r="C1573" s="1"/>
      <c r="D1573" s="1"/>
      <c r="E1573" s="1"/>
      <c r="F1573" s="1"/>
      <c r="H1573" s="1"/>
      <c r="I1573" s="1"/>
      <c r="J1573" s="1"/>
      <c r="K1573" s="1"/>
    </row>
    <row r="1574" spans="1:11" ht="12.75">
      <c r="A1574" s="1"/>
      <c r="B1574" s="1"/>
      <c r="C1574" s="1"/>
      <c r="D1574" s="1"/>
      <c r="E1574" s="1"/>
      <c r="F1574" s="1"/>
      <c r="H1574" s="1"/>
      <c r="I1574" s="1"/>
      <c r="J1574" s="1"/>
      <c r="K1574" s="1"/>
    </row>
    <row r="1575" spans="1:11" ht="12.75">
      <c r="A1575" s="1"/>
      <c r="B1575" s="1"/>
      <c r="C1575" s="1"/>
      <c r="D1575" s="1"/>
      <c r="E1575" s="1"/>
      <c r="F1575" s="1"/>
      <c r="H1575" s="1"/>
      <c r="I1575" s="1"/>
      <c r="J1575" s="1"/>
      <c r="K1575" s="1"/>
    </row>
    <row r="1576" spans="1:11" ht="12.75">
      <c r="A1576" s="1"/>
      <c r="B1576" s="1"/>
      <c r="C1576" s="1"/>
      <c r="D1576" s="1"/>
      <c r="E1576" s="1"/>
      <c r="F1576" s="1"/>
      <c r="H1576" s="1"/>
      <c r="I1576" s="1"/>
      <c r="J1576" s="1"/>
      <c r="K1576" s="1"/>
    </row>
    <row r="1577" spans="1:11" ht="12.75">
      <c r="A1577" s="1"/>
      <c r="B1577" s="1"/>
      <c r="C1577" s="1"/>
      <c r="D1577" s="1"/>
      <c r="E1577" s="1"/>
      <c r="F1577" s="1"/>
      <c r="H1577" s="1"/>
      <c r="I1577" s="1"/>
      <c r="J1577" s="1"/>
      <c r="K1577" s="1"/>
    </row>
    <row r="1578" spans="1:11" ht="12.75">
      <c r="A1578" s="1"/>
      <c r="B1578" s="1"/>
      <c r="C1578" s="1"/>
      <c r="D1578" s="1"/>
      <c r="E1578" s="1"/>
      <c r="F1578" s="1"/>
      <c r="H1578" s="1"/>
      <c r="I1578" s="1"/>
      <c r="J1578" s="1"/>
      <c r="K1578" s="1"/>
    </row>
    <row r="1579" spans="1:11" ht="12.75">
      <c r="A1579" s="1"/>
      <c r="B1579" s="1"/>
      <c r="C1579" s="1"/>
      <c r="D1579" s="1"/>
      <c r="E1579" s="1"/>
      <c r="F1579" s="1"/>
      <c r="H1579" s="1"/>
      <c r="I1579" s="1"/>
      <c r="J1579" s="1"/>
      <c r="K1579" s="1"/>
    </row>
    <row r="1580" spans="1:11" ht="12.75">
      <c r="A1580" s="1"/>
      <c r="B1580" s="1"/>
      <c r="C1580" s="1"/>
      <c r="D1580" s="1"/>
      <c r="E1580" s="1"/>
      <c r="F1580" s="1"/>
      <c r="H1580" s="1"/>
      <c r="I1580" s="1"/>
      <c r="J1580" s="1"/>
      <c r="K1580" s="1"/>
    </row>
    <row r="1581" spans="1:11" ht="12.75">
      <c r="A1581" s="1"/>
      <c r="B1581" s="1"/>
      <c r="C1581" s="1"/>
      <c r="D1581" s="1"/>
      <c r="E1581" s="1"/>
      <c r="F1581" s="1"/>
      <c r="H1581" s="1"/>
      <c r="I1581" s="1"/>
      <c r="J1581" s="1"/>
      <c r="K1581" s="1"/>
    </row>
    <row r="1582" spans="1:11" ht="12.75">
      <c r="A1582" s="1"/>
      <c r="B1582" s="1"/>
      <c r="C1582" s="1"/>
      <c r="D1582" s="1"/>
      <c r="E1582" s="1"/>
      <c r="F1582" s="1"/>
      <c r="H1582" s="1"/>
      <c r="I1582" s="1"/>
      <c r="J1582" s="1"/>
      <c r="K1582" s="1"/>
    </row>
    <row r="1583" spans="1:11" ht="12.75">
      <c r="A1583" s="1"/>
      <c r="B1583" s="1"/>
      <c r="C1583" s="1"/>
      <c r="D1583" s="1"/>
      <c r="E1583" s="1"/>
      <c r="F1583" s="1"/>
      <c r="H1583" s="1"/>
      <c r="I1583" s="1"/>
      <c r="J1583" s="1"/>
      <c r="K1583" s="1"/>
    </row>
    <row r="1584" spans="1:11" ht="12.75">
      <c r="A1584" s="1"/>
      <c r="B1584" s="1"/>
      <c r="C1584" s="1"/>
      <c r="D1584" s="1"/>
      <c r="E1584" s="1"/>
      <c r="F1584" s="1"/>
      <c r="H1584" s="1"/>
      <c r="I1584" s="1"/>
      <c r="J1584" s="1"/>
      <c r="K1584" s="1"/>
    </row>
    <row r="1585" spans="1:11" ht="12.75">
      <c r="A1585" s="1"/>
      <c r="B1585" s="1"/>
      <c r="C1585" s="1"/>
      <c r="D1585" s="1"/>
      <c r="E1585" s="1"/>
      <c r="F1585" s="1"/>
      <c r="H1585" s="1"/>
      <c r="I1585" s="1"/>
      <c r="J1585" s="1"/>
      <c r="K1585" s="1"/>
    </row>
    <row r="1586" spans="1:11" ht="12.75">
      <c r="A1586" s="1"/>
      <c r="B1586" s="1"/>
      <c r="C1586" s="1"/>
      <c r="D1586" s="1"/>
      <c r="E1586" s="1"/>
      <c r="F1586" s="1"/>
      <c r="H1586" s="1"/>
      <c r="I1586" s="1"/>
      <c r="J1586" s="1"/>
      <c r="K1586" s="1"/>
    </row>
    <row r="1587" spans="1:11" ht="12.75">
      <c r="A1587" s="1"/>
      <c r="B1587" s="1"/>
      <c r="C1587" s="1"/>
      <c r="D1587" s="1"/>
      <c r="E1587" s="1"/>
      <c r="F1587" s="1"/>
      <c r="H1587" s="1"/>
      <c r="I1587" s="1"/>
      <c r="J1587" s="1"/>
      <c r="K1587" s="1"/>
    </row>
    <row r="1588" spans="1:11" ht="12.75">
      <c r="A1588" s="1"/>
      <c r="B1588" s="1"/>
      <c r="C1588" s="1"/>
      <c r="D1588" s="1"/>
      <c r="E1588" s="1"/>
      <c r="F1588" s="1"/>
      <c r="H1588" s="1"/>
      <c r="I1588" s="1"/>
      <c r="J1588" s="1"/>
      <c r="K1588" s="1"/>
    </row>
    <row r="1589" spans="1:11" ht="12.75">
      <c r="A1589" s="1"/>
      <c r="B1589" s="1"/>
      <c r="C1589" s="1"/>
      <c r="D1589" s="1"/>
      <c r="E1589" s="1"/>
      <c r="F1589" s="1"/>
      <c r="H1589" s="1"/>
      <c r="I1589" s="1"/>
      <c r="J1589" s="1"/>
      <c r="K1589" s="1"/>
    </row>
    <row r="1590" spans="1:11" ht="12.75">
      <c r="A1590" s="1"/>
      <c r="B1590" s="1"/>
      <c r="C1590" s="1"/>
      <c r="D1590" s="1"/>
      <c r="E1590" s="1"/>
      <c r="F1590" s="1"/>
      <c r="H1590" s="1"/>
      <c r="I1590" s="1"/>
      <c r="J1590" s="1"/>
      <c r="K1590" s="1"/>
    </row>
    <row r="1591" spans="1:11" ht="12.75">
      <c r="A1591" s="1"/>
      <c r="B1591" s="1"/>
      <c r="C1591" s="1"/>
      <c r="D1591" s="1"/>
      <c r="E1591" s="1"/>
      <c r="F1591" s="1"/>
      <c r="H1591" s="1"/>
      <c r="I1591" s="1"/>
      <c r="J1591" s="1"/>
      <c r="K1591" s="1"/>
    </row>
    <row r="1592" spans="1:11" ht="12.75">
      <c r="A1592" s="1"/>
      <c r="B1592" s="1"/>
      <c r="C1592" s="1"/>
      <c r="D1592" s="1"/>
      <c r="E1592" s="1"/>
      <c r="F1592" s="1"/>
      <c r="H1592" s="1"/>
      <c r="I1592" s="1"/>
      <c r="J1592" s="1"/>
      <c r="K1592" s="1"/>
    </row>
    <row r="1593" spans="1:11" ht="12.75">
      <c r="A1593" s="1"/>
      <c r="B1593" s="1"/>
      <c r="C1593" s="1"/>
      <c r="D1593" s="1"/>
      <c r="E1593" s="1"/>
      <c r="F1593" s="1"/>
      <c r="H1593" s="1"/>
      <c r="I1593" s="1"/>
      <c r="J1593" s="1"/>
      <c r="K1593" s="1"/>
    </row>
    <row r="1594" spans="1:11" ht="12.75">
      <c r="A1594" s="1"/>
      <c r="B1594" s="1"/>
      <c r="C1594" s="1"/>
      <c r="D1594" s="1"/>
      <c r="E1594" s="1"/>
      <c r="F1594" s="1"/>
      <c r="H1594" s="1"/>
      <c r="I1594" s="1"/>
      <c r="J1594" s="1"/>
      <c r="K1594" s="1"/>
    </row>
    <row r="1595" spans="1:11" ht="12.75">
      <c r="A1595" s="1"/>
      <c r="B1595" s="1"/>
      <c r="C1595" s="1"/>
      <c r="D1595" s="1"/>
      <c r="E1595" s="1"/>
      <c r="F1595" s="1"/>
      <c r="H1595" s="1"/>
      <c r="I1595" s="1"/>
      <c r="J1595" s="1"/>
      <c r="K1595" s="1"/>
    </row>
    <row r="1596" spans="1:11" ht="12.75">
      <c r="A1596" s="1"/>
      <c r="B1596" s="1"/>
      <c r="C1596" s="1"/>
      <c r="D1596" s="1"/>
      <c r="E1596" s="1"/>
      <c r="F1596" s="1"/>
      <c r="H1596" s="1"/>
      <c r="I1596" s="1"/>
      <c r="J1596" s="1"/>
      <c r="K1596" s="1"/>
    </row>
    <row r="1597" spans="1:11" ht="12.75">
      <c r="A1597" s="1"/>
      <c r="B1597" s="1"/>
      <c r="C1597" s="1"/>
      <c r="D1597" s="1"/>
      <c r="E1597" s="1"/>
      <c r="F1597" s="1"/>
      <c r="H1597" s="1"/>
      <c r="I1597" s="1"/>
      <c r="J1597" s="1"/>
      <c r="K1597" s="1"/>
    </row>
    <row r="1598" spans="1:11" ht="12.75">
      <c r="A1598" s="1"/>
      <c r="B1598" s="1"/>
      <c r="C1598" s="1"/>
      <c r="D1598" s="1"/>
      <c r="E1598" s="1"/>
      <c r="F1598" s="1"/>
      <c r="H1598" s="1"/>
      <c r="I1598" s="1"/>
      <c r="J1598" s="1"/>
      <c r="K1598" s="1"/>
    </row>
    <row r="1599" spans="1:11" ht="12.75">
      <c r="A1599" s="1"/>
      <c r="B1599" s="1"/>
      <c r="C1599" s="1"/>
      <c r="D1599" s="1"/>
      <c r="E1599" s="1"/>
      <c r="F1599" s="1"/>
      <c r="H1599" s="1"/>
      <c r="I1599" s="1"/>
      <c r="J1599" s="1"/>
      <c r="K1599" s="1"/>
    </row>
    <row r="1600" spans="1:11" ht="12.75">
      <c r="A1600" s="1"/>
      <c r="B1600" s="1"/>
      <c r="C1600" s="1"/>
      <c r="D1600" s="1"/>
      <c r="E1600" s="1"/>
      <c r="F1600" s="1"/>
      <c r="H1600" s="1"/>
      <c r="I1600" s="1"/>
      <c r="J1600" s="1"/>
      <c r="K1600" s="1"/>
    </row>
    <row r="1601" spans="1:11" ht="12.75">
      <c r="A1601" s="1"/>
      <c r="B1601" s="1"/>
      <c r="C1601" s="1"/>
      <c r="D1601" s="1"/>
      <c r="E1601" s="1"/>
      <c r="F1601" s="1"/>
      <c r="H1601" s="1"/>
      <c r="I1601" s="1"/>
      <c r="J1601" s="1"/>
      <c r="K1601" s="1"/>
    </row>
    <row r="1602" spans="1:11" ht="12.75">
      <c r="A1602" s="1"/>
      <c r="B1602" s="1"/>
      <c r="C1602" s="1"/>
      <c r="D1602" s="1"/>
      <c r="E1602" s="1"/>
      <c r="F1602" s="1"/>
      <c r="H1602" s="1"/>
      <c r="I1602" s="1"/>
      <c r="J1602" s="1"/>
      <c r="K1602" s="1"/>
    </row>
    <row r="1603" spans="1:11" ht="12.75">
      <c r="A1603" s="1"/>
      <c r="B1603" s="1"/>
      <c r="C1603" s="1"/>
      <c r="D1603" s="1"/>
      <c r="E1603" s="1"/>
      <c r="F1603" s="1"/>
      <c r="H1603" s="1"/>
      <c r="I1603" s="1"/>
      <c r="J1603" s="1"/>
      <c r="K1603" s="1"/>
    </row>
    <row r="1604" spans="1:11" ht="12.75">
      <c r="A1604" s="1"/>
      <c r="B1604" s="1"/>
      <c r="C1604" s="1"/>
      <c r="D1604" s="1"/>
      <c r="E1604" s="1"/>
      <c r="F1604" s="1"/>
      <c r="H1604" s="1"/>
      <c r="I1604" s="1"/>
      <c r="J1604" s="1"/>
      <c r="K1604" s="1"/>
    </row>
    <row r="1605" spans="1:11" ht="12.75">
      <c r="A1605" s="1"/>
      <c r="B1605" s="1"/>
      <c r="C1605" s="1"/>
      <c r="D1605" s="1"/>
      <c r="E1605" s="1"/>
      <c r="F1605" s="1"/>
      <c r="H1605" s="1"/>
      <c r="I1605" s="1"/>
      <c r="J1605" s="1"/>
      <c r="K1605" s="1"/>
    </row>
    <row r="1606" spans="1:11" ht="12.75">
      <c r="A1606" s="1"/>
      <c r="B1606" s="1"/>
      <c r="C1606" s="1"/>
      <c r="D1606" s="1"/>
      <c r="E1606" s="1"/>
      <c r="F1606" s="1"/>
      <c r="H1606" s="1"/>
      <c r="I1606" s="1"/>
      <c r="J1606" s="1"/>
      <c r="K1606" s="1"/>
    </row>
    <row r="1607" spans="1:11" ht="12.75">
      <c r="A1607" s="1"/>
      <c r="B1607" s="1"/>
      <c r="C1607" s="1"/>
      <c r="D1607" s="1"/>
      <c r="E1607" s="1"/>
      <c r="F1607" s="1"/>
      <c r="H1607" s="1"/>
      <c r="I1607" s="1"/>
      <c r="J1607" s="1"/>
      <c r="K1607" s="1"/>
    </row>
    <row r="1608" spans="1:11" ht="12.75">
      <c r="A1608" s="1"/>
      <c r="B1608" s="1"/>
      <c r="C1608" s="1"/>
      <c r="D1608" s="1"/>
      <c r="E1608" s="1"/>
      <c r="F1608" s="1"/>
      <c r="H1608" s="1"/>
      <c r="I1608" s="1"/>
      <c r="J1608" s="1"/>
      <c r="K1608" s="1"/>
    </row>
    <row r="1609" spans="1:11" ht="12.75">
      <c r="A1609" s="1"/>
      <c r="B1609" s="1"/>
      <c r="C1609" s="1"/>
      <c r="D1609" s="1"/>
      <c r="E1609" s="1"/>
      <c r="F1609" s="1"/>
      <c r="H1609" s="1"/>
      <c r="I1609" s="1"/>
      <c r="J1609" s="1"/>
      <c r="K1609" s="1"/>
    </row>
    <row r="1610" spans="1:11" ht="12.75">
      <c r="A1610" s="1"/>
      <c r="B1610" s="1"/>
      <c r="C1610" s="1"/>
      <c r="D1610" s="1"/>
      <c r="E1610" s="1"/>
      <c r="F1610" s="1"/>
      <c r="H1610" s="1"/>
      <c r="I1610" s="1"/>
      <c r="J1610" s="1"/>
      <c r="K1610" s="1"/>
    </row>
    <row r="1611" spans="1:11" ht="12.75">
      <c r="A1611" s="1"/>
      <c r="B1611" s="1"/>
      <c r="C1611" s="1"/>
      <c r="D1611" s="1"/>
      <c r="E1611" s="1"/>
      <c r="F1611" s="1"/>
      <c r="H1611" s="1"/>
      <c r="I1611" s="1"/>
      <c r="J1611" s="1"/>
      <c r="K1611" s="1"/>
    </row>
    <row r="1612" spans="1:11" ht="12.75">
      <c r="A1612" s="1"/>
      <c r="B1612" s="1"/>
      <c r="C1612" s="1"/>
      <c r="D1612" s="1"/>
      <c r="E1612" s="1"/>
      <c r="F1612" s="1"/>
      <c r="H1612" s="1"/>
      <c r="I1612" s="1"/>
      <c r="J1612" s="1"/>
      <c r="K1612" s="1"/>
    </row>
    <row r="1613" spans="1:11" ht="12.75">
      <c r="A1613" s="1"/>
      <c r="B1613" s="1"/>
      <c r="C1613" s="1"/>
      <c r="D1613" s="1"/>
      <c r="E1613" s="1"/>
      <c r="F1613" s="1"/>
      <c r="H1613" s="1"/>
      <c r="I1613" s="1"/>
      <c r="J1613" s="1"/>
      <c r="K1613" s="1"/>
    </row>
    <row r="1614" spans="1:11" ht="12.75">
      <c r="A1614" s="1"/>
      <c r="B1614" s="1"/>
      <c r="C1614" s="1"/>
      <c r="D1614" s="1"/>
      <c r="E1614" s="1"/>
      <c r="F1614" s="1"/>
      <c r="H1614" s="1"/>
      <c r="I1614" s="1"/>
      <c r="J1614" s="1"/>
      <c r="K1614" s="1"/>
    </row>
    <row r="1615" spans="1:11" ht="12.75">
      <c r="A1615" s="1"/>
      <c r="B1615" s="1"/>
      <c r="C1615" s="1"/>
      <c r="D1615" s="1"/>
      <c r="E1615" s="1"/>
      <c r="F1615" s="1"/>
      <c r="H1615" s="1"/>
      <c r="I1615" s="1"/>
      <c r="J1615" s="1"/>
      <c r="K1615" s="1"/>
    </row>
    <row r="1616" spans="1:11" ht="12.75">
      <c r="A1616" s="1"/>
      <c r="B1616" s="1"/>
      <c r="C1616" s="1"/>
      <c r="D1616" s="1"/>
      <c r="E1616" s="1"/>
      <c r="F1616" s="1"/>
      <c r="H1616" s="1"/>
      <c r="I1616" s="1"/>
      <c r="J1616" s="1"/>
      <c r="K1616" s="1"/>
    </row>
    <row r="1617" spans="1:11" ht="12.75">
      <c r="A1617" s="1"/>
      <c r="B1617" s="1"/>
      <c r="C1617" s="1"/>
      <c r="D1617" s="1"/>
      <c r="E1617" s="1"/>
      <c r="F1617" s="1"/>
      <c r="H1617" s="1"/>
      <c r="I1617" s="1"/>
      <c r="J1617" s="1"/>
      <c r="K1617" s="1"/>
    </row>
    <row r="1618" spans="1:11" ht="12.75">
      <c r="A1618" s="1"/>
      <c r="B1618" s="1"/>
      <c r="C1618" s="1"/>
      <c r="D1618" s="1"/>
      <c r="E1618" s="1"/>
      <c r="F1618" s="1"/>
      <c r="H1618" s="1"/>
      <c r="I1618" s="1"/>
      <c r="J1618" s="1"/>
      <c r="K1618" s="1"/>
    </row>
    <row r="1619" spans="1:11" ht="12.75">
      <c r="A1619" s="1"/>
      <c r="B1619" s="1"/>
      <c r="C1619" s="1"/>
      <c r="D1619" s="1"/>
      <c r="E1619" s="1"/>
      <c r="F1619" s="1"/>
      <c r="H1619" s="1"/>
      <c r="I1619" s="1"/>
      <c r="J1619" s="1"/>
      <c r="K1619" s="1"/>
    </row>
    <row r="1620" spans="1:11" ht="12.75">
      <c r="A1620" s="1"/>
      <c r="B1620" s="1"/>
      <c r="C1620" s="1"/>
      <c r="D1620" s="1"/>
      <c r="E1620" s="1"/>
      <c r="F1620" s="1"/>
      <c r="H1620" s="1"/>
      <c r="I1620" s="1"/>
      <c r="J1620" s="1"/>
      <c r="K1620" s="1"/>
    </row>
    <row r="1621" spans="1:11" ht="12.75">
      <c r="A1621" s="1"/>
      <c r="B1621" s="1"/>
      <c r="C1621" s="1"/>
      <c r="D1621" s="1"/>
      <c r="E1621" s="1"/>
      <c r="F1621" s="1"/>
      <c r="H1621" s="1"/>
      <c r="I1621" s="1"/>
      <c r="J1621" s="1"/>
      <c r="K1621" s="1"/>
    </row>
    <row r="1622" spans="1:11" ht="12.75">
      <c r="A1622" s="1"/>
      <c r="B1622" s="1"/>
      <c r="C1622" s="1"/>
      <c r="D1622" s="1"/>
      <c r="E1622" s="1"/>
      <c r="F1622" s="1"/>
      <c r="H1622" s="1"/>
      <c r="I1622" s="1"/>
      <c r="J1622" s="1"/>
      <c r="K1622" s="1"/>
    </row>
    <row r="1623" spans="1:11" ht="12.75">
      <c r="A1623" s="1"/>
      <c r="B1623" s="1"/>
      <c r="C1623" s="1"/>
      <c r="D1623" s="1"/>
      <c r="E1623" s="1"/>
      <c r="F1623" s="1"/>
      <c r="H1623" s="1"/>
      <c r="I1623" s="1"/>
      <c r="J1623" s="1"/>
      <c r="K1623" s="1"/>
    </row>
    <row r="1624" spans="1:11" ht="12.75">
      <c r="A1624" s="1"/>
      <c r="B1624" s="1"/>
      <c r="C1624" s="1"/>
      <c r="D1624" s="1"/>
      <c r="E1624" s="1"/>
      <c r="F1624" s="1"/>
      <c r="H1624" s="1"/>
      <c r="I1624" s="1"/>
      <c r="J1624" s="1"/>
      <c r="K1624" s="1"/>
    </row>
    <row r="1625" spans="1:11" ht="12.75">
      <c r="A1625" s="1"/>
      <c r="B1625" s="1"/>
      <c r="C1625" s="1"/>
      <c r="D1625" s="1"/>
      <c r="E1625" s="1"/>
      <c r="F1625" s="1"/>
      <c r="H1625" s="1"/>
      <c r="I1625" s="1"/>
      <c r="J1625" s="1"/>
      <c r="K1625" s="1"/>
    </row>
    <row r="1626" spans="1:11" ht="12.75">
      <c r="A1626" s="1"/>
      <c r="B1626" s="1"/>
      <c r="C1626" s="1"/>
      <c r="D1626" s="1"/>
      <c r="E1626" s="1"/>
      <c r="F1626" s="1"/>
      <c r="H1626" s="1"/>
      <c r="I1626" s="1"/>
      <c r="J1626" s="1"/>
      <c r="K1626" s="1"/>
    </row>
    <row r="1627" spans="1:11" ht="12.75">
      <c r="A1627" s="1"/>
      <c r="B1627" s="1"/>
      <c r="C1627" s="1"/>
      <c r="D1627" s="1"/>
      <c r="E1627" s="1"/>
      <c r="F1627" s="1"/>
      <c r="H1627" s="1"/>
      <c r="I1627" s="1"/>
      <c r="J1627" s="1"/>
      <c r="K1627" s="1"/>
    </row>
    <row r="1628" spans="1:11" ht="12.75">
      <c r="A1628" s="1"/>
      <c r="B1628" s="1"/>
      <c r="C1628" s="1"/>
      <c r="D1628" s="1"/>
      <c r="E1628" s="1"/>
      <c r="F1628" s="1"/>
      <c r="H1628" s="1"/>
      <c r="I1628" s="1"/>
      <c r="J1628" s="1"/>
      <c r="K1628" s="1"/>
    </row>
    <row r="1629" spans="1:11" ht="12.75">
      <c r="A1629" s="1"/>
      <c r="B1629" s="1"/>
      <c r="C1629" s="1"/>
      <c r="D1629" s="1"/>
      <c r="E1629" s="1"/>
      <c r="F1629" s="1"/>
      <c r="H1629" s="1"/>
      <c r="I1629" s="1"/>
      <c r="J1629" s="1"/>
      <c r="K1629" s="1"/>
    </row>
    <row r="1630" spans="1:11" ht="12.75">
      <c r="A1630" s="1"/>
      <c r="B1630" s="1"/>
      <c r="C1630" s="1"/>
      <c r="D1630" s="1"/>
      <c r="E1630" s="1"/>
      <c r="F1630" s="1"/>
      <c r="H1630" s="1"/>
      <c r="I1630" s="1"/>
      <c r="J1630" s="1"/>
      <c r="K1630" s="1"/>
    </row>
    <row r="1631" spans="1:11" ht="12.75">
      <c r="A1631" s="1"/>
      <c r="B1631" s="1"/>
      <c r="C1631" s="1"/>
      <c r="D1631" s="1"/>
      <c r="E1631" s="1"/>
      <c r="F1631" s="1"/>
      <c r="H1631" s="1"/>
      <c r="I1631" s="1"/>
      <c r="J1631" s="1"/>
      <c r="K1631" s="1"/>
    </row>
    <row r="1632" spans="1:11" ht="12.75">
      <c r="A1632" s="1"/>
      <c r="B1632" s="1"/>
      <c r="C1632" s="1"/>
      <c r="D1632" s="1"/>
      <c r="E1632" s="1"/>
      <c r="F1632" s="1"/>
      <c r="H1632" s="1"/>
      <c r="I1632" s="1"/>
      <c r="J1632" s="1"/>
      <c r="K1632" s="1"/>
    </row>
    <row r="1633" spans="1:11" ht="12.75">
      <c r="A1633" s="1"/>
      <c r="B1633" s="1"/>
      <c r="C1633" s="1"/>
      <c r="D1633" s="1"/>
      <c r="E1633" s="1"/>
      <c r="F1633" s="1"/>
      <c r="H1633" s="1"/>
      <c r="I1633" s="1"/>
      <c r="J1633" s="1"/>
      <c r="K1633" s="1"/>
    </row>
    <row r="1634" spans="1:11" ht="12.75">
      <c r="A1634" s="1"/>
      <c r="B1634" s="1"/>
      <c r="C1634" s="1"/>
      <c r="D1634" s="1"/>
      <c r="E1634" s="1"/>
      <c r="F1634" s="1"/>
      <c r="H1634" s="1"/>
      <c r="I1634" s="1"/>
      <c r="J1634" s="1"/>
      <c r="K1634" s="1"/>
    </row>
    <row r="1635" spans="1:11" ht="12.75">
      <c r="A1635" s="1"/>
      <c r="B1635" s="1"/>
      <c r="C1635" s="1"/>
      <c r="D1635" s="1"/>
      <c r="E1635" s="1"/>
      <c r="F1635" s="1"/>
      <c r="H1635" s="1"/>
      <c r="I1635" s="1"/>
      <c r="J1635" s="1"/>
      <c r="K1635" s="1"/>
    </row>
    <row r="1636" spans="1:11" ht="12.75">
      <c r="A1636" s="1"/>
      <c r="B1636" s="1"/>
      <c r="C1636" s="1"/>
      <c r="D1636" s="1"/>
      <c r="E1636" s="1"/>
      <c r="F1636" s="1"/>
      <c r="H1636" s="1"/>
      <c r="I1636" s="1"/>
      <c r="J1636" s="1"/>
      <c r="K1636" s="1"/>
    </row>
    <row r="1637" spans="1:11" ht="12.75">
      <c r="A1637" s="1"/>
      <c r="B1637" s="1"/>
      <c r="C1637" s="1"/>
      <c r="D1637" s="1"/>
      <c r="E1637" s="1"/>
      <c r="F1637" s="1"/>
      <c r="H1637" s="1"/>
      <c r="I1637" s="1"/>
      <c r="J1637" s="1"/>
      <c r="K1637" s="1"/>
    </row>
    <row r="1638" spans="1:11" ht="12.75">
      <c r="A1638" s="1"/>
      <c r="B1638" s="1"/>
      <c r="C1638" s="1"/>
      <c r="D1638" s="1"/>
      <c r="E1638" s="1"/>
      <c r="F1638" s="1"/>
      <c r="H1638" s="1"/>
      <c r="I1638" s="1"/>
      <c r="J1638" s="1"/>
      <c r="K1638" s="1"/>
    </row>
    <row r="1639" spans="1:11" ht="12.75">
      <c r="A1639" s="1"/>
      <c r="B1639" s="1"/>
      <c r="C1639" s="1"/>
      <c r="D1639" s="1"/>
      <c r="E1639" s="1"/>
      <c r="F1639" s="1"/>
      <c r="H1639" s="1"/>
      <c r="I1639" s="1"/>
      <c r="J1639" s="1"/>
      <c r="K1639" s="1"/>
    </row>
    <row r="1640" spans="1:11" ht="12.75">
      <c r="A1640" s="1"/>
      <c r="B1640" s="1"/>
      <c r="C1640" s="1"/>
      <c r="D1640" s="1"/>
      <c r="E1640" s="1"/>
      <c r="F1640" s="1"/>
      <c r="H1640" s="1"/>
      <c r="I1640" s="1"/>
      <c r="J1640" s="1"/>
      <c r="K1640" s="1"/>
    </row>
    <row r="1641" spans="1:11" ht="12.75">
      <c r="A1641" s="1"/>
      <c r="B1641" s="1"/>
      <c r="C1641" s="1"/>
      <c r="D1641" s="1"/>
      <c r="E1641" s="1"/>
      <c r="F1641" s="1"/>
      <c r="H1641" s="1"/>
      <c r="I1641" s="1"/>
      <c r="J1641" s="1"/>
      <c r="K1641" s="1"/>
    </row>
    <row r="1642" spans="1:11" ht="12.75">
      <c r="A1642" s="1"/>
      <c r="B1642" s="1"/>
      <c r="C1642" s="1"/>
      <c r="D1642" s="1"/>
      <c r="E1642" s="1"/>
      <c r="F1642" s="1"/>
      <c r="H1642" s="1"/>
      <c r="I1642" s="1"/>
      <c r="J1642" s="1"/>
      <c r="K1642" s="1"/>
    </row>
    <row r="1643" spans="1:11" ht="12.75">
      <c r="A1643" s="1"/>
      <c r="B1643" s="1"/>
      <c r="C1643" s="1"/>
      <c r="D1643" s="1"/>
      <c r="E1643" s="1"/>
      <c r="F1643" s="1"/>
      <c r="H1643" s="1"/>
      <c r="I1643" s="1"/>
      <c r="J1643" s="1"/>
      <c r="K1643" s="1"/>
    </row>
    <row r="1644" spans="1:11" ht="12.75">
      <c r="A1644" s="1"/>
      <c r="B1644" s="1"/>
      <c r="C1644" s="1"/>
      <c r="D1644" s="1"/>
      <c r="E1644" s="1"/>
      <c r="F1644" s="1"/>
      <c r="H1644" s="1"/>
      <c r="I1644" s="1"/>
      <c r="J1644" s="1"/>
      <c r="K1644" s="1"/>
    </row>
    <row r="1645" spans="1:11" ht="12.75">
      <c r="A1645" s="1"/>
      <c r="B1645" s="1"/>
      <c r="C1645" s="1"/>
      <c r="D1645" s="1"/>
      <c r="E1645" s="1"/>
      <c r="F1645" s="1"/>
      <c r="H1645" s="1"/>
      <c r="I1645" s="1"/>
      <c r="J1645" s="1"/>
      <c r="K1645" s="1"/>
    </row>
    <row r="1646" spans="1:11" ht="12.75">
      <c r="A1646" s="1"/>
      <c r="B1646" s="1"/>
      <c r="C1646" s="1"/>
      <c r="D1646" s="1"/>
      <c r="E1646" s="1"/>
      <c r="F1646" s="1"/>
      <c r="H1646" s="1"/>
      <c r="I1646" s="1"/>
      <c r="J1646" s="1"/>
      <c r="K1646" s="1"/>
    </row>
    <row r="1647" spans="1:11" ht="12.75">
      <c r="A1647" s="1"/>
      <c r="B1647" s="1"/>
      <c r="C1647" s="1"/>
      <c r="D1647" s="1"/>
      <c r="E1647" s="1"/>
      <c r="F1647" s="1"/>
      <c r="H1647" s="1"/>
      <c r="I1647" s="1"/>
      <c r="J1647" s="1"/>
      <c r="K1647" s="1"/>
    </row>
    <row r="1648" spans="1:11" ht="12.75">
      <c r="A1648" s="1"/>
      <c r="B1648" s="1"/>
      <c r="C1648" s="1"/>
      <c r="D1648" s="1"/>
      <c r="E1648" s="1"/>
      <c r="F1648" s="1"/>
      <c r="H1648" s="1"/>
      <c r="I1648" s="1"/>
      <c r="J1648" s="1"/>
      <c r="K1648" s="1"/>
    </row>
    <row r="1649" spans="1:11" ht="12.75">
      <c r="A1649" s="1"/>
      <c r="B1649" s="1"/>
      <c r="C1649" s="1"/>
      <c r="D1649" s="1"/>
      <c r="E1649" s="1"/>
      <c r="F1649" s="1"/>
      <c r="H1649" s="1"/>
      <c r="I1649" s="1"/>
      <c r="J1649" s="1"/>
      <c r="K1649" s="1"/>
    </row>
    <row r="1650" spans="1:11" ht="12.75">
      <c r="A1650" s="1"/>
      <c r="B1650" s="1"/>
      <c r="C1650" s="1"/>
      <c r="D1650" s="1"/>
      <c r="E1650" s="1"/>
      <c r="F1650" s="1"/>
      <c r="H1650" s="1"/>
      <c r="I1650" s="1"/>
      <c r="J1650" s="1"/>
      <c r="K1650" s="1"/>
    </row>
    <row r="1651" spans="1:11" ht="12.75">
      <c r="A1651" s="1"/>
      <c r="B1651" s="1"/>
      <c r="C1651" s="1"/>
      <c r="D1651" s="1"/>
      <c r="E1651" s="1"/>
      <c r="F1651" s="1"/>
      <c r="H1651" s="1"/>
      <c r="I1651" s="1"/>
      <c r="J1651" s="1"/>
      <c r="K1651" s="1"/>
    </row>
    <row r="1652" spans="1:11" ht="12.75">
      <c r="A1652" s="1"/>
      <c r="B1652" s="1"/>
      <c r="C1652" s="1"/>
      <c r="D1652" s="1"/>
      <c r="E1652" s="1"/>
      <c r="F1652" s="1"/>
      <c r="H1652" s="1"/>
      <c r="I1652" s="1"/>
      <c r="J1652" s="1"/>
      <c r="K1652" s="1"/>
    </row>
    <row r="1653" spans="1:11" ht="12.75">
      <c r="A1653" s="1"/>
      <c r="B1653" s="1"/>
      <c r="C1653" s="1"/>
      <c r="D1653" s="1"/>
      <c r="E1653" s="1"/>
      <c r="F1653" s="1"/>
      <c r="H1653" s="1"/>
      <c r="I1653" s="1"/>
      <c r="J1653" s="1"/>
      <c r="K1653" s="1"/>
    </row>
    <row r="1654" spans="1:11" ht="12.75">
      <c r="A1654" s="1"/>
      <c r="B1654" s="1"/>
      <c r="C1654" s="1"/>
      <c r="D1654" s="1"/>
      <c r="E1654" s="1"/>
      <c r="F1654" s="1"/>
      <c r="H1654" s="1"/>
      <c r="I1654" s="1"/>
      <c r="J1654" s="1"/>
      <c r="K1654" s="1"/>
    </row>
    <row r="1655" spans="1:11" ht="12.75">
      <c r="A1655" s="1"/>
      <c r="B1655" s="1"/>
      <c r="C1655" s="1"/>
      <c r="D1655" s="1"/>
      <c r="E1655" s="1"/>
      <c r="F1655" s="1"/>
      <c r="H1655" s="1"/>
      <c r="I1655" s="1"/>
      <c r="J1655" s="1"/>
      <c r="K1655" s="1"/>
    </row>
    <row r="1656" spans="1:11" ht="12.75">
      <c r="A1656" s="1"/>
      <c r="B1656" s="1"/>
      <c r="C1656" s="1"/>
      <c r="D1656" s="1"/>
      <c r="E1656" s="1"/>
      <c r="F1656" s="1"/>
      <c r="H1656" s="1"/>
      <c r="I1656" s="1"/>
      <c r="J1656" s="1"/>
      <c r="K1656" s="1"/>
    </row>
    <row r="1657" spans="1:11" ht="12.75">
      <c r="A1657" s="1"/>
      <c r="B1657" s="1"/>
      <c r="C1657" s="1"/>
      <c r="D1657" s="1"/>
      <c r="E1657" s="1"/>
      <c r="F1657" s="1"/>
      <c r="H1657" s="1"/>
      <c r="I1657" s="1"/>
      <c r="J1657" s="1"/>
      <c r="K1657" s="1"/>
    </row>
    <row r="1658" spans="1:11" ht="12.75">
      <c r="A1658" s="1"/>
      <c r="B1658" s="1"/>
      <c r="C1658" s="1"/>
      <c r="D1658" s="1"/>
      <c r="E1658" s="1"/>
      <c r="F1658" s="1"/>
      <c r="H1658" s="1"/>
      <c r="I1658" s="1"/>
      <c r="J1658" s="1"/>
      <c r="K1658" s="1"/>
    </row>
    <row r="1659" spans="1:11" ht="12.75">
      <c r="A1659" s="1"/>
      <c r="B1659" s="1"/>
      <c r="C1659" s="1"/>
      <c r="D1659" s="1"/>
      <c r="E1659" s="1"/>
      <c r="F1659" s="1"/>
      <c r="H1659" s="1"/>
      <c r="I1659" s="1"/>
      <c r="J1659" s="1"/>
      <c r="K1659" s="1"/>
    </row>
    <row r="1660" spans="1:11" ht="12.75">
      <c r="A1660" s="1"/>
      <c r="B1660" s="1"/>
      <c r="C1660" s="1"/>
      <c r="D1660" s="1"/>
      <c r="E1660" s="1"/>
      <c r="F1660" s="1"/>
      <c r="H1660" s="1"/>
      <c r="I1660" s="1"/>
      <c r="J1660" s="1"/>
      <c r="K1660" s="1"/>
    </row>
    <row r="1661" spans="1:11" ht="12.75">
      <c r="A1661" s="1"/>
      <c r="B1661" s="1"/>
      <c r="C1661" s="1"/>
      <c r="D1661" s="1"/>
      <c r="E1661" s="1"/>
      <c r="F1661" s="1"/>
      <c r="H1661" s="1"/>
      <c r="I1661" s="1"/>
      <c r="J1661" s="1"/>
      <c r="K1661" s="1"/>
    </row>
    <row r="1662" spans="1:11" ht="12.75">
      <c r="A1662" s="1"/>
      <c r="B1662" s="1"/>
      <c r="C1662" s="1"/>
      <c r="D1662" s="1"/>
      <c r="E1662" s="1"/>
      <c r="F1662" s="1"/>
      <c r="H1662" s="1"/>
      <c r="I1662" s="1"/>
      <c r="J1662" s="1"/>
      <c r="K1662" s="1"/>
    </row>
    <row r="1663" spans="1:11" ht="12.75">
      <c r="A1663" s="1"/>
      <c r="B1663" s="1"/>
      <c r="C1663" s="1"/>
      <c r="D1663" s="1"/>
      <c r="E1663" s="1"/>
      <c r="F1663" s="1"/>
      <c r="H1663" s="1"/>
      <c r="I1663" s="1"/>
      <c r="J1663" s="1"/>
      <c r="K1663" s="1"/>
    </row>
    <row r="1664" spans="1:11" ht="12.75">
      <c r="A1664" s="1"/>
      <c r="B1664" s="1"/>
      <c r="C1664" s="1"/>
      <c r="D1664" s="1"/>
      <c r="E1664" s="1"/>
      <c r="F1664" s="1"/>
      <c r="H1664" s="1"/>
      <c r="I1664" s="1"/>
      <c r="J1664" s="1"/>
      <c r="K1664" s="1"/>
    </row>
    <row r="1665" spans="1:11" ht="12.75">
      <c r="A1665" s="1"/>
      <c r="B1665" s="1"/>
      <c r="C1665" s="1"/>
      <c r="D1665" s="1"/>
      <c r="E1665" s="1"/>
      <c r="F1665" s="1"/>
      <c r="H1665" s="1"/>
      <c r="I1665" s="1"/>
      <c r="J1665" s="1"/>
      <c r="K1665" s="1"/>
    </row>
    <row r="1666" spans="1:11" ht="12.75">
      <c r="A1666" s="1"/>
      <c r="B1666" s="1"/>
      <c r="C1666" s="1"/>
      <c r="D1666" s="1"/>
      <c r="E1666" s="1"/>
      <c r="F1666" s="1"/>
      <c r="H1666" s="1"/>
      <c r="I1666" s="1"/>
      <c r="J1666" s="1"/>
      <c r="K1666" s="1"/>
    </row>
    <row r="1667" spans="1:11" ht="12.75">
      <c r="A1667" s="1"/>
      <c r="B1667" s="1"/>
      <c r="C1667" s="1"/>
      <c r="D1667" s="1"/>
      <c r="E1667" s="1"/>
      <c r="F1667" s="1"/>
      <c r="H1667" s="1"/>
      <c r="I1667" s="1"/>
      <c r="J1667" s="1"/>
      <c r="K1667" s="1"/>
    </row>
    <row r="1668" spans="1:11" ht="12.75">
      <c r="A1668" s="1"/>
      <c r="B1668" s="1"/>
      <c r="C1668" s="1"/>
      <c r="D1668" s="1"/>
      <c r="E1668" s="1"/>
      <c r="F1668" s="1"/>
      <c r="H1668" s="1"/>
      <c r="I1668" s="1"/>
      <c r="J1668" s="1"/>
      <c r="K1668" s="1"/>
    </row>
    <row r="1669" spans="1:11" ht="12.75">
      <c r="A1669" s="1"/>
      <c r="B1669" s="1"/>
      <c r="C1669" s="1"/>
      <c r="D1669" s="1"/>
      <c r="E1669" s="1"/>
      <c r="F1669" s="1"/>
      <c r="H1669" s="1"/>
      <c r="I1669" s="1"/>
      <c r="J1669" s="1"/>
      <c r="K1669" s="1"/>
    </row>
    <row r="1670" spans="1:11" ht="12.75">
      <c r="A1670" s="1"/>
      <c r="B1670" s="1"/>
      <c r="C1670" s="1"/>
      <c r="D1670" s="1"/>
      <c r="E1670" s="1"/>
      <c r="F1670" s="1"/>
      <c r="H1670" s="1"/>
      <c r="I1670" s="1"/>
      <c r="J1670" s="1"/>
      <c r="K1670" s="1"/>
    </row>
    <row r="1671" spans="1:11" ht="12.75">
      <c r="A1671" s="1"/>
      <c r="B1671" s="1"/>
      <c r="C1671" s="1"/>
      <c r="D1671" s="1"/>
      <c r="E1671" s="1"/>
      <c r="F1671" s="1"/>
      <c r="H1671" s="1"/>
      <c r="I1671" s="1"/>
      <c r="J1671" s="1"/>
      <c r="K1671" s="1"/>
    </row>
    <row r="1672" spans="1:11" ht="12.75">
      <c r="A1672" s="1"/>
      <c r="B1672" s="1"/>
      <c r="C1672" s="1"/>
      <c r="D1672" s="1"/>
      <c r="E1672" s="1"/>
      <c r="F1672" s="1"/>
      <c r="H1672" s="1"/>
      <c r="I1672" s="1"/>
      <c r="J1672" s="1"/>
      <c r="K1672" s="1"/>
    </row>
    <row r="1673" spans="1:11" ht="12.75">
      <c r="A1673" s="1"/>
      <c r="B1673" s="1"/>
      <c r="C1673" s="1"/>
      <c r="D1673" s="1"/>
      <c r="E1673" s="1"/>
      <c r="F1673" s="1"/>
      <c r="H1673" s="1"/>
      <c r="I1673" s="1"/>
      <c r="J1673" s="1"/>
      <c r="K1673" s="1"/>
    </row>
    <row r="1674" spans="1:11" ht="12.75">
      <c r="A1674" s="1"/>
      <c r="B1674" s="1"/>
      <c r="C1674" s="1"/>
      <c r="D1674" s="1"/>
      <c r="E1674" s="1"/>
      <c r="F1674" s="1"/>
      <c r="H1674" s="1"/>
      <c r="I1674" s="1"/>
      <c r="J1674" s="1"/>
      <c r="K1674" s="1"/>
    </row>
    <row r="1675" spans="1:11" ht="12.75">
      <c r="A1675" s="1"/>
      <c r="B1675" s="1"/>
      <c r="C1675" s="1"/>
      <c r="D1675" s="1"/>
      <c r="E1675" s="1"/>
      <c r="F1675" s="1"/>
      <c r="H1675" s="1"/>
      <c r="I1675" s="1"/>
      <c r="J1675" s="1"/>
      <c r="K1675" s="1"/>
    </row>
    <row r="1676" spans="1:11" ht="12.75">
      <c r="A1676" s="1"/>
      <c r="B1676" s="1"/>
      <c r="C1676" s="1"/>
      <c r="D1676" s="1"/>
      <c r="E1676" s="1"/>
      <c r="F1676" s="1"/>
      <c r="H1676" s="1"/>
      <c r="I1676" s="1"/>
      <c r="J1676" s="1"/>
      <c r="K1676" s="1"/>
    </row>
    <row r="1677" spans="1:11" ht="12.75">
      <c r="A1677" s="1"/>
      <c r="B1677" s="1"/>
      <c r="C1677" s="1"/>
      <c r="D1677" s="1"/>
      <c r="E1677" s="1"/>
      <c r="F1677" s="1"/>
      <c r="H1677" s="1"/>
      <c r="I1677" s="1"/>
      <c r="J1677" s="1"/>
      <c r="K1677" s="1"/>
    </row>
    <row r="1678" spans="1:11" ht="12.75">
      <c r="A1678" s="1"/>
      <c r="B1678" s="1"/>
      <c r="C1678" s="1"/>
      <c r="D1678" s="1"/>
      <c r="E1678" s="1"/>
      <c r="F1678" s="1"/>
      <c r="H1678" s="1"/>
      <c r="I1678" s="1"/>
      <c r="J1678" s="1"/>
      <c r="K1678" s="1"/>
    </row>
    <row r="1679" spans="1:11" ht="12.75">
      <c r="A1679" s="1"/>
      <c r="B1679" s="1"/>
      <c r="C1679" s="1"/>
      <c r="D1679" s="1"/>
      <c r="E1679" s="1"/>
      <c r="F1679" s="1"/>
      <c r="H1679" s="1"/>
      <c r="I1679" s="1"/>
      <c r="J1679" s="1"/>
      <c r="K1679" s="1"/>
    </row>
    <row r="1680" spans="1:11" ht="12.75">
      <c r="A1680" s="1"/>
      <c r="B1680" s="1"/>
      <c r="C1680" s="1"/>
      <c r="D1680" s="1"/>
      <c r="E1680" s="1"/>
      <c r="F1680" s="1"/>
      <c r="H1680" s="1"/>
      <c r="I1680" s="1"/>
      <c r="J1680" s="1"/>
      <c r="K1680" s="1"/>
    </row>
    <row r="1681" spans="1:11" ht="12.75">
      <c r="A1681" s="1"/>
      <c r="B1681" s="1"/>
      <c r="C1681" s="1"/>
      <c r="D1681" s="1"/>
      <c r="E1681" s="1"/>
      <c r="F1681" s="1"/>
      <c r="H1681" s="1"/>
      <c r="I1681" s="1"/>
      <c r="J1681" s="1"/>
      <c r="K1681" s="1"/>
    </row>
    <row r="1682" spans="1:11" ht="12.75">
      <c r="A1682" s="1"/>
      <c r="B1682" s="1"/>
      <c r="C1682" s="1"/>
      <c r="D1682" s="1"/>
      <c r="E1682" s="1"/>
      <c r="F1682" s="1"/>
      <c r="H1682" s="1"/>
      <c r="I1682" s="1"/>
      <c r="J1682" s="1"/>
      <c r="K1682" s="1"/>
    </row>
    <row r="1683" spans="1:11" ht="12.75">
      <c r="A1683" s="1"/>
      <c r="B1683" s="1"/>
      <c r="C1683" s="1"/>
      <c r="D1683" s="1"/>
      <c r="E1683" s="1"/>
      <c r="F1683" s="1"/>
      <c r="H1683" s="1"/>
      <c r="I1683" s="1"/>
      <c r="J1683" s="1"/>
      <c r="K1683" s="1"/>
    </row>
    <row r="1684" spans="1:11" ht="12.75">
      <c r="A1684" s="1"/>
      <c r="B1684" s="1"/>
      <c r="C1684" s="1"/>
      <c r="D1684" s="1"/>
      <c r="E1684" s="1"/>
      <c r="F1684" s="1"/>
      <c r="H1684" s="1"/>
      <c r="I1684" s="1"/>
      <c r="J1684" s="1"/>
      <c r="K1684" s="1"/>
    </row>
    <row r="1685" spans="1:11" ht="12.75">
      <c r="A1685" s="1"/>
      <c r="B1685" s="1"/>
      <c r="C1685" s="1"/>
      <c r="D1685" s="1"/>
      <c r="E1685" s="1"/>
      <c r="F1685" s="1"/>
      <c r="H1685" s="1"/>
      <c r="I1685" s="1"/>
      <c r="J1685" s="1"/>
      <c r="K1685" s="1"/>
    </row>
    <row r="1686" spans="1:11" ht="12.75">
      <c r="A1686" s="1"/>
      <c r="B1686" s="1"/>
      <c r="C1686" s="1"/>
      <c r="D1686" s="1"/>
      <c r="E1686" s="1"/>
      <c r="F1686" s="1"/>
      <c r="H1686" s="1"/>
      <c r="I1686" s="1"/>
      <c r="J1686" s="1"/>
      <c r="K1686" s="1"/>
    </row>
    <row r="1687" spans="1:11" ht="12.75">
      <c r="A1687" s="1"/>
      <c r="B1687" s="1"/>
      <c r="C1687" s="1"/>
      <c r="D1687" s="1"/>
      <c r="E1687" s="1"/>
      <c r="F1687" s="1"/>
      <c r="H1687" s="1"/>
      <c r="I1687" s="1"/>
      <c r="J1687" s="1"/>
      <c r="K1687" s="1"/>
    </row>
    <row r="1688" spans="1:11" ht="12.75">
      <c r="A1688" s="1"/>
      <c r="B1688" s="1"/>
      <c r="C1688" s="1"/>
      <c r="D1688" s="1"/>
      <c r="E1688" s="1"/>
      <c r="F1688" s="1"/>
      <c r="H1688" s="1"/>
      <c r="I1688" s="1"/>
      <c r="J1688" s="1"/>
      <c r="K1688" s="1"/>
    </row>
    <row r="1689" spans="1:11" ht="12.75">
      <c r="A1689" s="1"/>
      <c r="B1689" s="1"/>
      <c r="C1689" s="1"/>
      <c r="D1689" s="1"/>
      <c r="E1689" s="1"/>
      <c r="F1689" s="1"/>
      <c r="H1689" s="1"/>
      <c r="I1689" s="1"/>
      <c r="J1689" s="1"/>
      <c r="K1689" s="1"/>
    </row>
  </sheetData>
  <sheetProtection algorithmName="SHA-512" hashValue="0byAX+w2+3vsYCg93ig/uNHUjmYYHUe731xDBuIyYbxM7qSxo5RYdgPx2sGeBwRge/reItoAZH2U8Uredlhi/g==" saltValue="7cv2fdtxbNa7KejdcT5YeA==" spinCount="100000" sheet="1" objects="1" scenarios="1"/>
  <mergeCells count="29">
    <mergeCell ref="A8:C8"/>
    <mergeCell ref="E8:I8"/>
    <mergeCell ref="I18:I19"/>
    <mergeCell ref="J18:J19"/>
    <mergeCell ref="G2:J3"/>
    <mergeCell ref="G5:H6"/>
    <mergeCell ref="I5:J6"/>
    <mergeCell ref="G14:I14"/>
    <mergeCell ref="G15:I15"/>
    <mergeCell ref="G9:I9"/>
    <mergeCell ref="G10:I10"/>
    <mergeCell ref="G11:I11"/>
    <mergeCell ref="G12:I12"/>
    <mergeCell ref="G13:I13"/>
    <mergeCell ref="A16:B16"/>
    <mergeCell ref="E9:F9"/>
    <mergeCell ref="E15:F15"/>
    <mergeCell ref="A9:B9"/>
    <mergeCell ref="A10:B10"/>
    <mergeCell ref="A11:B11"/>
    <mergeCell ref="A12:B12"/>
    <mergeCell ref="A13:B13"/>
    <mergeCell ref="A14:B14"/>
    <mergeCell ref="A15:B15"/>
    <mergeCell ref="E10:F10"/>
    <mergeCell ref="E11:F11"/>
    <mergeCell ref="E12:F12"/>
    <mergeCell ref="E13:F13"/>
    <mergeCell ref="E14:F14"/>
  </mergeCells>
  <dataValidations count="7">
    <dataValidation type="list" allowBlank="1" showErrorMessage="1" sqref="H20">
      <formula1>"25,50,100,200,1000,Escala"</formula1>
    </dataValidation>
    <dataValidation allowBlank="1" showErrorMessage="1" sqref="B21:B70"/>
    <dataValidation type="list" allowBlank="1" showErrorMessage="1" sqref="H21:H70">
      <formula1>INDIRECT("Escala_" &amp; M21)</formula1>
    </dataValidation>
    <dataValidation type="list" allowBlank="1" showErrorMessage="1" sqref="I21:I70">
      <formula1>INDIRECT("Purif_" &amp; M21)</formula1>
    </dataValidation>
    <dataValidation type="list" allowBlank="1" showInputMessage="1" showErrorMessage="1" sqref="F21:F70">
      <formula1>INDIRECT(L21)</formula1>
    </dataValidation>
    <dataValidation type="custom" allowBlank="1" showInputMessage="1" showErrorMessage="1" errorTitle="Error de carga" error="Uno de los caracteres no corresponde a una base nitrogenada" sqref="D22:D70">
      <formula1>T22=0</formula1>
    </dataValidation>
    <dataValidation type="custom" allowBlank="1" showErrorMessage="1" errorTitle="Error de carga" error="Uno de los caracteres no corresponde a una base nitrogenada" sqref="D21">
      <formula1>T21=0</formula1>
    </dataValidation>
  </dataValidations>
  <pageMargins left="0.7" right="0.7" top="0.75" bottom="0.75" header="0.3" footer="0.3"/>
  <pageSetup paperSize="9" orientation="portrait" r:id="rId1"/>
  <drawing r:id="rId2"/>
  <legacy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Listas!$A$4:$A$8</xm:f>
          </x14:formula1>
          <xm:sqref>E21:E70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G19"/>
  <sheetViews>
    <sheetView workbookViewId="0">
      <selection activeCell="G11" sqref="G11"/>
    </sheetView>
  </sheetViews>
  <sheetFormatPr baseColWidth="10" defaultRowHeight="12.75"/>
  <cols>
    <col min="1" max="1" width="12.5703125" bestFit="1" customWidth="1"/>
    <col min="2" max="2" width="13.140625" bestFit="1" customWidth="1"/>
  </cols>
  <sheetData>
    <row r="1" spans="1:7">
      <c r="G1" t="s">
        <v>16</v>
      </c>
    </row>
    <row r="2" spans="1:7">
      <c r="G2" t="s">
        <v>12</v>
      </c>
    </row>
    <row r="12" spans="1:7">
      <c r="A12" t="s">
        <v>48</v>
      </c>
      <c r="B12" t="s">
        <v>49</v>
      </c>
      <c r="C12" t="s">
        <v>50</v>
      </c>
      <c r="D12" t="s">
        <v>51</v>
      </c>
      <c r="E12" t="s">
        <v>52</v>
      </c>
      <c r="F12" t="s">
        <v>53</v>
      </c>
    </row>
    <row r="13" spans="1:7">
      <c r="A13" t="s">
        <v>11</v>
      </c>
      <c r="B13" t="s">
        <v>13</v>
      </c>
      <c r="C13" t="s">
        <v>14</v>
      </c>
      <c r="D13" t="s">
        <v>10</v>
      </c>
      <c r="E13" t="s">
        <v>16</v>
      </c>
      <c r="F13" t="s">
        <v>12</v>
      </c>
    </row>
    <row r="14" spans="1:7">
      <c r="A14" t="s">
        <v>13</v>
      </c>
      <c r="B14" t="s">
        <v>31</v>
      </c>
      <c r="D14" t="s">
        <v>16</v>
      </c>
      <c r="E14" t="s">
        <v>12</v>
      </c>
    </row>
    <row r="15" spans="1:7">
      <c r="A15" t="s">
        <v>31</v>
      </c>
      <c r="B15" t="s">
        <v>14</v>
      </c>
      <c r="D15" t="s">
        <v>12</v>
      </c>
    </row>
    <row r="16" spans="1:7">
      <c r="A16" t="s">
        <v>14</v>
      </c>
      <c r="B16" t="s">
        <v>32</v>
      </c>
    </row>
    <row r="17" spans="1:2">
      <c r="A17" t="s">
        <v>32</v>
      </c>
      <c r="B17" t="s">
        <v>15</v>
      </c>
    </row>
    <row r="18" spans="1:2">
      <c r="A18" t="s">
        <v>15</v>
      </c>
      <c r="B18" t="s">
        <v>33</v>
      </c>
    </row>
    <row r="19" spans="1:2">
      <c r="A19" t="s">
        <v>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H51"/>
  <sheetViews>
    <sheetView showZeros="0" workbookViewId="0">
      <selection activeCell="H2" sqref="H2"/>
    </sheetView>
  </sheetViews>
  <sheetFormatPr baseColWidth="10" defaultRowHeight="12.75"/>
  <cols>
    <col min="4" max="4" width="12.28515625" bestFit="1" customWidth="1"/>
  </cols>
  <sheetData>
    <row r="1" spans="1:8" ht="30">
      <c r="A1" s="12" t="s">
        <v>74</v>
      </c>
      <c r="B1" s="12" t="s">
        <v>75</v>
      </c>
      <c r="C1" s="12" t="s">
        <v>76</v>
      </c>
      <c r="D1" s="12" t="s">
        <v>77</v>
      </c>
      <c r="E1" s="12" t="s">
        <v>78</v>
      </c>
      <c r="F1" s="12" t="s">
        <v>79</v>
      </c>
      <c r="G1" s="12" t="s">
        <v>80</v>
      </c>
      <c r="H1" s="12" t="s">
        <v>81</v>
      </c>
    </row>
    <row r="2" spans="1:8">
      <c r="A2">
        <f>'Planilla pedidos'!A21</f>
        <v>1</v>
      </c>
      <c r="B2">
        <f>'Planilla pedidos'!C21</f>
        <v>0</v>
      </c>
      <c r="C2">
        <f>'Planilla pedidos'!D21</f>
        <v>0</v>
      </c>
      <c r="D2" t="str">
        <f>IF('Planilla pedidos'!T21=0,"OK","NO")</f>
        <v>OK</v>
      </c>
      <c r="E2">
        <f>'Planilla pedidos'!G21</f>
        <v>0</v>
      </c>
      <c r="F2">
        <f>'Planilla pedidos'!I21</f>
        <v>0</v>
      </c>
      <c r="G2" t="str">
        <f>IFERROR(VLOOKUP('Planilla pedidos'!H21,Listas!E4:G10,3,0),"")</f>
        <v/>
      </c>
      <c r="H2" t="str">
        <f>IF(AND('Planilla pedidos'!E21=Listas!A$4, 'Planilla pedidos'!F21=Listas!C$4), Listas!D$12,
IF(AND('Planilla pedidos'!E21=Listas!A$4, 'Planilla pedidos'!F21=Listas!C$6), Listas!D$13,
IF(AND('Planilla pedidos'!E21=Listas!A$4, 'Planilla pedidos'!F21=Listas!C$7), Listas!D$14,
IF(AND('Planilla pedidos'!E21=Listas!A$4, 'Planilla pedidos'!F21=Listas!C$9), Listas!D$15,
IF(AND('Planilla pedidos'!E21=Listas!A$5, 'Planilla pedidos'!F21=Listas!C$4), Listas!D$16,
IF(AND('Planilla pedidos'!E21=Listas!A$5, 'Planilla pedidos'!F21=Listas!C$7), Listas!D$17,
IF(AND('Planilla pedidos'!E21=Listas!A$5, 'Planilla pedidos'!F21=Listas!C$9), Listas!D$18,
IF(AND('Planilla pedidos'!E21=Listas!A$6, 'Planilla pedidos'!F21=Listas!C$5), Listas!D$19,
IF(AND('Planilla pedidos'!E21=Listas!A$6, 'Planilla pedidos'!F21=Listas!C$9), Listas!D$20,
IF(AND('Planilla pedidos'!E21=Listas!A$7, 'Planilla pedidos'!F21=Listas!C$5), Listas!D$21,
IF(AND('Planilla pedidos'!E21=Listas!A$7, 'Planilla pedidos'!F21=Listas!C$9), Listas!D$22,
IF(AND('Planilla pedidos'!E21=Listas!A$8, 'Planilla pedidos'!F21=Listas!C$5), Listas!D$23,
IF(AND('Planilla pedidos'!E21=Listas!A$8, 'Planilla pedidos'!F21=Listas!C$9), Listas!D$24,
IF(AND('Planilla pedidos'!E21="", 'Planilla pedidos'!F21=Listas!C$8), Listas!D$25,
""))))))))))))))</f>
        <v/>
      </c>
    </row>
    <row r="3" spans="1:8">
      <c r="A3">
        <f>'Planilla pedidos'!A22</f>
        <v>2</v>
      </c>
      <c r="B3">
        <f>'Planilla pedidos'!C22</f>
        <v>0</v>
      </c>
      <c r="C3">
        <f>'Planilla pedidos'!D22</f>
        <v>0</v>
      </c>
      <c r="D3" t="str">
        <f>IF('Planilla pedidos'!T22=0,"OK","NO")</f>
        <v>OK</v>
      </c>
      <c r="E3">
        <f>'Planilla pedidos'!G22</f>
        <v>0</v>
      </c>
      <c r="F3">
        <f>'Planilla pedidos'!I22</f>
        <v>0</v>
      </c>
      <c r="G3" t="str">
        <f>IFERROR(VLOOKUP('Planilla pedidos'!H22,Listas!E5:G11,3,0),"")</f>
        <v/>
      </c>
      <c r="H3" t="str">
        <f>IF(AND('Planilla pedidos'!E22=Listas!A$4, 'Planilla pedidos'!F22=Listas!C$4), Listas!D$12,
IF(AND('Planilla pedidos'!E22=Listas!A$4, 'Planilla pedidos'!F22=Listas!C$6), Listas!D$13,
IF(AND('Planilla pedidos'!E22=Listas!A$4, 'Planilla pedidos'!F22=Listas!C$7), Listas!D$14,
IF(AND('Planilla pedidos'!E22=Listas!A$4, 'Planilla pedidos'!F22=Listas!C$9), Listas!D$15,
IF(AND('Planilla pedidos'!E22=Listas!A$5, 'Planilla pedidos'!F22=Listas!C$4), Listas!D$16,
IF(AND('Planilla pedidos'!E22=Listas!A$5, 'Planilla pedidos'!F22=Listas!C$7), Listas!D$17,
IF(AND('Planilla pedidos'!E22=Listas!A$5, 'Planilla pedidos'!F22=Listas!C$9), Listas!D$18,
IF(AND('Planilla pedidos'!E22=Listas!A$6, 'Planilla pedidos'!F22=Listas!C$5), Listas!D$19,
IF(AND('Planilla pedidos'!E22=Listas!A$6, 'Planilla pedidos'!F22=Listas!C$9), Listas!D$20,
IF(AND('Planilla pedidos'!E22=Listas!A$7, 'Planilla pedidos'!F22=Listas!C$5), Listas!D$21,
IF(AND('Planilla pedidos'!E22=Listas!A$7, 'Planilla pedidos'!F22=Listas!C$9), Listas!D$22,
IF(AND('Planilla pedidos'!E22=Listas!A$8, 'Planilla pedidos'!F22=Listas!C$5), Listas!D$23,
IF(AND('Planilla pedidos'!E22=Listas!A$8, 'Planilla pedidos'!F22=Listas!C$9), Listas!D$24,
IF(AND('Planilla pedidos'!E22="", 'Planilla pedidos'!F22=Listas!C$8), Listas!D$25,
""))))))))))))))</f>
        <v/>
      </c>
    </row>
    <row r="4" spans="1:8">
      <c r="A4">
        <f>'Planilla pedidos'!A23</f>
        <v>3</v>
      </c>
      <c r="B4">
        <f>'Planilla pedidos'!C23</f>
        <v>0</v>
      </c>
      <c r="C4">
        <f>'Planilla pedidos'!D23</f>
        <v>0</v>
      </c>
      <c r="D4" t="str">
        <f>IF('Planilla pedidos'!T23=0,"OK","NO")</f>
        <v>OK</v>
      </c>
      <c r="E4">
        <f>'Planilla pedidos'!G23</f>
        <v>0</v>
      </c>
      <c r="F4">
        <f>'Planilla pedidos'!I23</f>
        <v>0</v>
      </c>
      <c r="G4" t="str">
        <f>IFERROR(VLOOKUP('Planilla pedidos'!H23,Listas!E6:G12,3,0),"")</f>
        <v/>
      </c>
      <c r="H4" t="str">
        <f>IF(AND('Planilla pedidos'!E23=Listas!A$4, 'Planilla pedidos'!F23=Listas!C$4), Listas!D$12,
IF(AND('Planilla pedidos'!E23=Listas!A$4, 'Planilla pedidos'!F23=Listas!C$6), Listas!D$13,
IF(AND('Planilla pedidos'!E23=Listas!A$4, 'Planilla pedidos'!F23=Listas!C$7), Listas!D$14,
IF(AND('Planilla pedidos'!E23=Listas!A$4, 'Planilla pedidos'!F23=Listas!C$9), Listas!D$15,
IF(AND('Planilla pedidos'!E23=Listas!A$5, 'Planilla pedidos'!F23=Listas!C$4), Listas!D$16,
IF(AND('Planilla pedidos'!E23=Listas!A$5, 'Planilla pedidos'!F23=Listas!C$7), Listas!D$17,
IF(AND('Planilla pedidos'!E23=Listas!A$5, 'Planilla pedidos'!F23=Listas!C$9), Listas!D$18,
IF(AND('Planilla pedidos'!E23=Listas!A$6, 'Planilla pedidos'!F23=Listas!C$5), Listas!D$19,
IF(AND('Planilla pedidos'!E23=Listas!A$6, 'Planilla pedidos'!F23=Listas!C$9), Listas!D$20,
IF(AND('Planilla pedidos'!E23=Listas!A$7, 'Planilla pedidos'!F23=Listas!C$5), Listas!D$21,
IF(AND('Planilla pedidos'!E23=Listas!A$7, 'Planilla pedidos'!F23=Listas!C$9), Listas!D$22,
IF(AND('Planilla pedidos'!E23=Listas!A$8, 'Planilla pedidos'!F23=Listas!C$5), Listas!D$23,
IF(AND('Planilla pedidos'!E23=Listas!A$8, 'Planilla pedidos'!F23=Listas!C$9), Listas!D$24,
IF(AND('Planilla pedidos'!E23="", 'Planilla pedidos'!F23=Listas!C$8), Listas!D$25,
""))))))))))))))</f>
        <v/>
      </c>
    </row>
    <row r="5" spans="1:8">
      <c r="A5">
        <f>'Planilla pedidos'!A24</f>
        <v>4</v>
      </c>
      <c r="B5">
        <f>'Planilla pedidos'!C24</f>
        <v>0</v>
      </c>
      <c r="C5">
        <f>'Planilla pedidos'!D24</f>
        <v>0</v>
      </c>
      <c r="D5" t="str">
        <f>IF('Planilla pedidos'!T24=0,"OK","NO")</f>
        <v>OK</v>
      </c>
      <c r="E5">
        <f>'Planilla pedidos'!G24</f>
        <v>0</v>
      </c>
      <c r="F5">
        <f>'Planilla pedidos'!I24</f>
        <v>0</v>
      </c>
      <c r="G5" t="str">
        <f>IFERROR(VLOOKUP('Planilla pedidos'!H24,Listas!E7:G13,3,0),"")</f>
        <v/>
      </c>
      <c r="H5" t="str">
        <f>IF(AND('Planilla pedidos'!E24=Listas!A$4, 'Planilla pedidos'!F24=Listas!C$4), Listas!D$12,
IF(AND('Planilla pedidos'!E24=Listas!A$4, 'Planilla pedidos'!F24=Listas!C$6), Listas!D$13,
IF(AND('Planilla pedidos'!E24=Listas!A$4, 'Planilla pedidos'!F24=Listas!C$7), Listas!D$14,
IF(AND('Planilla pedidos'!E24=Listas!A$4, 'Planilla pedidos'!F24=Listas!C$9), Listas!D$15,
IF(AND('Planilla pedidos'!E24=Listas!A$5, 'Planilla pedidos'!F24=Listas!C$4), Listas!D$16,
IF(AND('Planilla pedidos'!E24=Listas!A$5, 'Planilla pedidos'!F24=Listas!C$7), Listas!D$17,
IF(AND('Planilla pedidos'!E24=Listas!A$5, 'Planilla pedidos'!F24=Listas!C$9), Listas!D$18,
IF(AND('Planilla pedidos'!E24=Listas!A$6, 'Planilla pedidos'!F24=Listas!C$5), Listas!D$19,
IF(AND('Planilla pedidos'!E24=Listas!A$6, 'Planilla pedidos'!F24=Listas!C$9), Listas!D$20,
IF(AND('Planilla pedidos'!E24=Listas!A$7, 'Planilla pedidos'!F24=Listas!C$5), Listas!D$21,
IF(AND('Planilla pedidos'!E24=Listas!A$7, 'Planilla pedidos'!F24=Listas!C$9), Listas!D$22,
IF(AND('Planilla pedidos'!E24=Listas!A$8, 'Planilla pedidos'!F24=Listas!C$5), Listas!D$23,
IF(AND('Planilla pedidos'!E24=Listas!A$8, 'Planilla pedidos'!F24=Listas!C$9), Listas!D$24,
IF(AND('Planilla pedidos'!E24="", 'Planilla pedidos'!F24=Listas!C$8), Listas!D$25,
""))))))))))))))</f>
        <v/>
      </c>
    </row>
    <row r="6" spans="1:8">
      <c r="A6">
        <f>'Planilla pedidos'!A25</f>
        <v>5</v>
      </c>
      <c r="B6">
        <f>'Planilla pedidos'!C25</f>
        <v>0</v>
      </c>
      <c r="C6">
        <f>'Planilla pedidos'!D25</f>
        <v>0</v>
      </c>
      <c r="D6" t="str">
        <f>IF('Planilla pedidos'!T25=0,"OK","NO")</f>
        <v>OK</v>
      </c>
      <c r="E6">
        <f>'Planilla pedidos'!G25</f>
        <v>0</v>
      </c>
      <c r="F6">
        <f>'Planilla pedidos'!I25</f>
        <v>0</v>
      </c>
      <c r="G6" t="str">
        <f>IFERROR(VLOOKUP('Planilla pedidos'!H25,Listas!E8:G14,3,0),"")</f>
        <v/>
      </c>
      <c r="H6" t="str">
        <f>IF(AND('Planilla pedidos'!E25=Listas!A$4, 'Planilla pedidos'!F25=Listas!C$4), Listas!D$12,
IF(AND('Planilla pedidos'!E25=Listas!A$4, 'Planilla pedidos'!F25=Listas!C$6), Listas!D$13,
IF(AND('Planilla pedidos'!E25=Listas!A$4, 'Planilla pedidos'!F25=Listas!C$7), Listas!D$14,
IF(AND('Planilla pedidos'!E25=Listas!A$4, 'Planilla pedidos'!F25=Listas!C$9), Listas!D$15,
IF(AND('Planilla pedidos'!E25=Listas!A$5, 'Planilla pedidos'!F25=Listas!C$4), Listas!D$16,
IF(AND('Planilla pedidos'!E25=Listas!A$5, 'Planilla pedidos'!F25=Listas!C$7), Listas!D$17,
IF(AND('Planilla pedidos'!E25=Listas!A$5, 'Planilla pedidos'!F25=Listas!C$9), Listas!D$18,
IF(AND('Planilla pedidos'!E25=Listas!A$6, 'Planilla pedidos'!F25=Listas!C$5), Listas!D$19,
IF(AND('Planilla pedidos'!E25=Listas!A$6, 'Planilla pedidos'!F25=Listas!C$9), Listas!D$20,
IF(AND('Planilla pedidos'!E25=Listas!A$7, 'Planilla pedidos'!F25=Listas!C$5), Listas!D$21,
IF(AND('Planilla pedidos'!E25=Listas!A$7, 'Planilla pedidos'!F25=Listas!C$9), Listas!D$22,
IF(AND('Planilla pedidos'!E25=Listas!A$8, 'Planilla pedidos'!F25=Listas!C$5), Listas!D$23,
IF(AND('Planilla pedidos'!E25=Listas!A$8, 'Planilla pedidos'!F25=Listas!C$9), Listas!D$24,
IF(AND('Planilla pedidos'!E25="", 'Planilla pedidos'!F25=Listas!C$8), Listas!D$25,
""))))))))))))))</f>
        <v/>
      </c>
    </row>
    <row r="7" spans="1:8">
      <c r="A7">
        <f>'Planilla pedidos'!A26</f>
        <v>6</v>
      </c>
      <c r="B7">
        <f>'Planilla pedidos'!C26</f>
        <v>0</v>
      </c>
      <c r="C7">
        <f>'Planilla pedidos'!D26</f>
        <v>0</v>
      </c>
      <c r="D7" t="str">
        <f>IF('Planilla pedidos'!T26=0,"OK","NO")</f>
        <v>OK</v>
      </c>
      <c r="E7">
        <f>'Planilla pedidos'!G26</f>
        <v>0</v>
      </c>
      <c r="F7">
        <f>'Planilla pedidos'!I26</f>
        <v>0</v>
      </c>
      <c r="G7" t="str">
        <f>IFERROR(VLOOKUP('Planilla pedidos'!H26,Listas!E9:G15,3,0),"")</f>
        <v/>
      </c>
      <c r="H7" t="str">
        <f>IF(AND('Planilla pedidos'!E26=Listas!A$4, 'Planilla pedidos'!F26=Listas!C$4), Listas!D$12,
IF(AND('Planilla pedidos'!E26=Listas!A$4, 'Planilla pedidos'!F26=Listas!C$6), Listas!D$13,
IF(AND('Planilla pedidos'!E26=Listas!A$4, 'Planilla pedidos'!F26=Listas!C$7), Listas!D$14,
IF(AND('Planilla pedidos'!E26=Listas!A$4, 'Planilla pedidos'!F26=Listas!C$9), Listas!D$15,
IF(AND('Planilla pedidos'!E26=Listas!A$5, 'Planilla pedidos'!F26=Listas!C$4), Listas!D$16,
IF(AND('Planilla pedidos'!E26=Listas!A$5, 'Planilla pedidos'!F26=Listas!C$7), Listas!D$17,
IF(AND('Planilla pedidos'!E26=Listas!A$5, 'Planilla pedidos'!F26=Listas!C$9), Listas!D$18,
IF(AND('Planilla pedidos'!E26=Listas!A$6, 'Planilla pedidos'!F26=Listas!C$5), Listas!D$19,
IF(AND('Planilla pedidos'!E26=Listas!A$6, 'Planilla pedidos'!F26=Listas!C$9), Listas!D$20,
IF(AND('Planilla pedidos'!E26=Listas!A$7, 'Planilla pedidos'!F26=Listas!C$5), Listas!D$21,
IF(AND('Planilla pedidos'!E26=Listas!A$7, 'Planilla pedidos'!F26=Listas!C$9), Listas!D$22,
IF(AND('Planilla pedidos'!E26=Listas!A$8, 'Planilla pedidos'!F26=Listas!C$5), Listas!D$23,
IF(AND('Planilla pedidos'!E26=Listas!A$8, 'Planilla pedidos'!F26=Listas!C$9), Listas!D$24,
IF(AND('Planilla pedidos'!E26="", 'Planilla pedidos'!F26=Listas!C$8), Listas!D$25,
""))))))))))))))</f>
        <v/>
      </c>
    </row>
    <row r="8" spans="1:8">
      <c r="A8">
        <f>'Planilla pedidos'!A27</f>
        <v>7</v>
      </c>
      <c r="B8">
        <f>'Planilla pedidos'!C27</f>
        <v>0</v>
      </c>
      <c r="C8">
        <f>'Planilla pedidos'!D27</f>
        <v>0</v>
      </c>
      <c r="D8" t="str">
        <f>IF('Planilla pedidos'!T27=0,"OK","NO")</f>
        <v>OK</v>
      </c>
      <c r="E8">
        <f>'Planilla pedidos'!G27</f>
        <v>0</v>
      </c>
      <c r="F8">
        <f>'Planilla pedidos'!I27</f>
        <v>0</v>
      </c>
      <c r="G8" t="str">
        <f>IFERROR(VLOOKUP('Planilla pedidos'!H27,Listas!E10:G16,3,0),"")</f>
        <v/>
      </c>
      <c r="H8" t="str">
        <f>IF(AND('Planilla pedidos'!E27=Listas!A$4, 'Planilla pedidos'!F27=Listas!C$4), Listas!D$12,
IF(AND('Planilla pedidos'!E27=Listas!A$4, 'Planilla pedidos'!F27=Listas!C$6), Listas!D$13,
IF(AND('Planilla pedidos'!E27=Listas!A$4, 'Planilla pedidos'!F27=Listas!C$7), Listas!D$14,
IF(AND('Planilla pedidos'!E27=Listas!A$4, 'Planilla pedidos'!F27=Listas!C$9), Listas!D$15,
IF(AND('Planilla pedidos'!E27=Listas!A$5, 'Planilla pedidos'!F27=Listas!C$4), Listas!D$16,
IF(AND('Planilla pedidos'!E27=Listas!A$5, 'Planilla pedidos'!F27=Listas!C$7), Listas!D$17,
IF(AND('Planilla pedidos'!E27=Listas!A$5, 'Planilla pedidos'!F27=Listas!C$9), Listas!D$18,
IF(AND('Planilla pedidos'!E27=Listas!A$6, 'Planilla pedidos'!F27=Listas!C$5), Listas!D$19,
IF(AND('Planilla pedidos'!E27=Listas!A$6, 'Planilla pedidos'!F27=Listas!C$9), Listas!D$20,
IF(AND('Planilla pedidos'!E27=Listas!A$7, 'Planilla pedidos'!F27=Listas!C$5), Listas!D$21,
IF(AND('Planilla pedidos'!E27=Listas!A$7, 'Planilla pedidos'!F27=Listas!C$9), Listas!D$22,
IF(AND('Planilla pedidos'!E27=Listas!A$8, 'Planilla pedidos'!F27=Listas!C$5), Listas!D$23,
IF(AND('Planilla pedidos'!E27=Listas!A$8, 'Planilla pedidos'!F27=Listas!C$9), Listas!D$24,
IF(AND('Planilla pedidos'!E27="", 'Planilla pedidos'!F27=Listas!C$8), Listas!D$25,
""))))))))))))))</f>
        <v/>
      </c>
    </row>
    <row r="9" spans="1:8">
      <c r="A9">
        <f>'Planilla pedidos'!A28</f>
        <v>8</v>
      </c>
      <c r="B9">
        <f>'Planilla pedidos'!C28</f>
        <v>0</v>
      </c>
      <c r="C9">
        <f>'Planilla pedidos'!D28</f>
        <v>0</v>
      </c>
      <c r="D9" t="str">
        <f>IF('Planilla pedidos'!T28=0,"OK","NO")</f>
        <v>OK</v>
      </c>
      <c r="E9">
        <f>'Planilla pedidos'!G28</f>
        <v>0</v>
      </c>
      <c r="F9">
        <f>'Planilla pedidos'!I28</f>
        <v>0</v>
      </c>
      <c r="G9" t="str">
        <f>IFERROR(VLOOKUP('Planilla pedidos'!H28,Listas!E11:H17,3,0),"")</f>
        <v/>
      </c>
      <c r="H9" t="str">
        <f>IF(AND('Planilla pedidos'!E28=Listas!A$4, 'Planilla pedidos'!F28=Listas!C$4), Listas!D$12,
IF(AND('Planilla pedidos'!E28=Listas!A$4, 'Planilla pedidos'!F28=Listas!C$6), Listas!D$13,
IF(AND('Planilla pedidos'!E28=Listas!A$4, 'Planilla pedidos'!F28=Listas!C$7), Listas!D$14,
IF(AND('Planilla pedidos'!E28=Listas!A$4, 'Planilla pedidos'!F28=Listas!C$9), Listas!D$15,
IF(AND('Planilla pedidos'!E28=Listas!A$5, 'Planilla pedidos'!F28=Listas!C$4), Listas!D$16,
IF(AND('Planilla pedidos'!E28=Listas!A$5, 'Planilla pedidos'!F28=Listas!C$7), Listas!D$17,
IF(AND('Planilla pedidos'!E28=Listas!A$5, 'Planilla pedidos'!F28=Listas!C$9), Listas!D$18,
IF(AND('Planilla pedidos'!E28=Listas!A$6, 'Planilla pedidos'!F28=Listas!C$5), Listas!D$19,
IF(AND('Planilla pedidos'!E28=Listas!A$6, 'Planilla pedidos'!F28=Listas!C$9), Listas!D$20,
IF(AND('Planilla pedidos'!E28=Listas!A$7, 'Planilla pedidos'!F28=Listas!C$5), Listas!D$21,
IF(AND('Planilla pedidos'!E28=Listas!A$7, 'Planilla pedidos'!F28=Listas!C$9), Listas!D$22,
IF(AND('Planilla pedidos'!E28=Listas!A$8, 'Planilla pedidos'!F28=Listas!C$5), Listas!D$23,
IF(AND('Planilla pedidos'!E28=Listas!A$8, 'Planilla pedidos'!F28=Listas!C$9), Listas!D$24,
IF(AND('Planilla pedidos'!E28="", 'Planilla pedidos'!F28=Listas!C$8), Listas!D$25,
""))))))))))))))</f>
        <v/>
      </c>
    </row>
    <row r="10" spans="1:8">
      <c r="A10">
        <f>'Planilla pedidos'!A29</f>
        <v>9</v>
      </c>
      <c r="B10">
        <f>'Planilla pedidos'!C29</f>
        <v>0</v>
      </c>
      <c r="C10">
        <f>'Planilla pedidos'!D29</f>
        <v>0</v>
      </c>
      <c r="D10" t="str">
        <f>IF('Planilla pedidos'!T29=0,"OK","NO")</f>
        <v>OK</v>
      </c>
      <c r="E10">
        <f>'Planilla pedidos'!G29</f>
        <v>0</v>
      </c>
      <c r="F10">
        <f>'Planilla pedidos'!I29</f>
        <v>0</v>
      </c>
      <c r="G10" t="str">
        <f>IFERROR(VLOOKUP('Planilla pedidos'!H29,Listas!E12:H18,3,0),"")</f>
        <v/>
      </c>
      <c r="H10" t="str">
        <f>IF(AND('Planilla pedidos'!E29=Listas!A$4, 'Planilla pedidos'!F29=Listas!C$4), Listas!D$12,
IF(AND('Planilla pedidos'!E29=Listas!A$4, 'Planilla pedidos'!F29=Listas!C$6), Listas!D$13,
IF(AND('Planilla pedidos'!E29=Listas!A$4, 'Planilla pedidos'!F29=Listas!C$7), Listas!D$14,
IF(AND('Planilla pedidos'!E29=Listas!A$4, 'Planilla pedidos'!F29=Listas!C$9), Listas!D$15,
IF(AND('Planilla pedidos'!E29=Listas!A$5, 'Planilla pedidos'!F29=Listas!C$4), Listas!D$16,
IF(AND('Planilla pedidos'!E29=Listas!A$5, 'Planilla pedidos'!F29=Listas!C$7), Listas!D$17,
IF(AND('Planilla pedidos'!E29=Listas!A$5, 'Planilla pedidos'!F29=Listas!C$9), Listas!D$18,
IF(AND('Planilla pedidos'!E29=Listas!A$6, 'Planilla pedidos'!F29=Listas!C$5), Listas!D$19,
IF(AND('Planilla pedidos'!E29=Listas!A$6, 'Planilla pedidos'!F29=Listas!C$9), Listas!D$20,
IF(AND('Planilla pedidos'!E29=Listas!A$7, 'Planilla pedidos'!F29=Listas!C$5), Listas!D$21,
IF(AND('Planilla pedidos'!E29=Listas!A$7, 'Planilla pedidos'!F29=Listas!C$9), Listas!D$22,
IF(AND('Planilla pedidos'!E29=Listas!A$8, 'Planilla pedidos'!F29=Listas!C$5), Listas!D$23,
IF(AND('Planilla pedidos'!E29=Listas!A$8, 'Planilla pedidos'!F29=Listas!C$9), Listas!D$24,
IF(AND('Planilla pedidos'!E29="", 'Planilla pedidos'!F29=Listas!C$8), Listas!D$25,
""))))))))))))))</f>
        <v/>
      </c>
    </row>
    <row r="11" spans="1:8">
      <c r="A11">
        <f>'Planilla pedidos'!A30</f>
        <v>10</v>
      </c>
      <c r="B11">
        <f>'Planilla pedidos'!C30</f>
        <v>0</v>
      </c>
      <c r="C11">
        <f>'Planilla pedidos'!D30</f>
        <v>0</v>
      </c>
      <c r="D11" t="str">
        <f>IF('Planilla pedidos'!T30=0,"OK","NO")</f>
        <v>OK</v>
      </c>
      <c r="E11">
        <f>'Planilla pedidos'!G30</f>
        <v>0</v>
      </c>
      <c r="F11">
        <f>'Planilla pedidos'!I30</f>
        <v>0</v>
      </c>
      <c r="G11" t="str">
        <f>IFERROR(VLOOKUP('Planilla pedidos'!H30,Listas!E13:H19,3,0),"")</f>
        <v/>
      </c>
      <c r="H11" t="str">
        <f>IF(AND('Planilla pedidos'!E30=Listas!A$4, 'Planilla pedidos'!F30=Listas!C$4), Listas!D$12,
IF(AND('Planilla pedidos'!E30=Listas!A$4, 'Planilla pedidos'!F30=Listas!C$6), Listas!D$13,
IF(AND('Planilla pedidos'!E30=Listas!A$4, 'Planilla pedidos'!F30=Listas!C$7), Listas!D$14,
IF(AND('Planilla pedidos'!E30=Listas!A$4, 'Planilla pedidos'!F30=Listas!C$9), Listas!D$15,
IF(AND('Planilla pedidos'!E30=Listas!A$5, 'Planilla pedidos'!F30=Listas!C$4), Listas!D$16,
IF(AND('Planilla pedidos'!E30=Listas!A$5, 'Planilla pedidos'!F30=Listas!C$7), Listas!D$17,
IF(AND('Planilla pedidos'!E30=Listas!A$5, 'Planilla pedidos'!F30=Listas!C$9), Listas!D$18,
IF(AND('Planilla pedidos'!E30=Listas!A$6, 'Planilla pedidos'!F30=Listas!C$5), Listas!D$19,
IF(AND('Planilla pedidos'!E30=Listas!A$6, 'Planilla pedidos'!F30=Listas!C$9), Listas!D$20,
IF(AND('Planilla pedidos'!E30=Listas!A$7, 'Planilla pedidos'!F30=Listas!C$5), Listas!D$21,
IF(AND('Planilla pedidos'!E30=Listas!A$7, 'Planilla pedidos'!F30=Listas!C$9), Listas!D$22,
IF(AND('Planilla pedidos'!E30=Listas!A$8, 'Planilla pedidos'!F30=Listas!C$5), Listas!D$23,
IF(AND('Planilla pedidos'!E30=Listas!A$8, 'Planilla pedidos'!F30=Listas!C$9), Listas!D$24,
IF(AND('Planilla pedidos'!E30="", 'Planilla pedidos'!F30=Listas!C$8), Listas!D$25,
""))))))))))))))</f>
        <v/>
      </c>
    </row>
    <row r="12" spans="1:8">
      <c r="A12">
        <f>'Planilla pedidos'!A31</f>
        <v>11</v>
      </c>
      <c r="B12">
        <f>'Planilla pedidos'!C31</f>
        <v>0</v>
      </c>
      <c r="C12">
        <f>'Planilla pedidos'!D31</f>
        <v>0</v>
      </c>
      <c r="D12" t="str">
        <f>IF('Planilla pedidos'!T31=0,"OK","NO")</f>
        <v>OK</v>
      </c>
      <c r="E12">
        <f>'Planilla pedidos'!G31</f>
        <v>0</v>
      </c>
      <c r="F12">
        <f>'Planilla pedidos'!I31</f>
        <v>0</v>
      </c>
      <c r="G12" t="str">
        <f>IFERROR(VLOOKUP('Planilla pedidos'!H31,Listas!E14:H20,3,0),"")</f>
        <v/>
      </c>
      <c r="H12" t="str">
        <f>IF(AND('Planilla pedidos'!E31=Listas!A$4, 'Planilla pedidos'!F31=Listas!C$4), Listas!D$12,
IF(AND('Planilla pedidos'!E31=Listas!A$4, 'Planilla pedidos'!F31=Listas!C$6), Listas!D$13,
IF(AND('Planilla pedidos'!E31=Listas!A$4, 'Planilla pedidos'!F31=Listas!C$7), Listas!D$14,
IF(AND('Planilla pedidos'!E31=Listas!A$4, 'Planilla pedidos'!F31=Listas!C$9), Listas!D$15,
IF(AND('Planilla pedidos'!E31=Listas!A$5, 'Planilla pedidos'!F31=Listas!C$4), Listas!D$16,
IF(AND('Planilla pedidos'!E31=Listas!A$5, 'Planilla pedidos'!F31=Listas!C$7), Listas!D$17,
IF(AND('Planilla pedidos'!E31=Listas!A$5, 'Planilla pedidos'!F31=Listas!C$9), Listas!D$18,
IF(AND('Planilla pedidos'!E31=Listas!A$6, 'Planilla pedidos'!F31=Listas!C$5), Listas!D$19,
IF(AND('Planilla pedidos'!E31=Listas!A$6, 'Planilla pedidos'!F31=Listas!C$9), Listas!D$20,
IF(AND('Planilla pedidos'!E31=Listas!A$7, 'Planilla pedidos'!F31=Listas!C$5), Listas!D$21,
IF(AND('Planilla pedidos'!E31=Listas!A$7, 'Planilla pedidos'!F31=Listas!C$9), Listas!D$22,
IF(AND('Planilla pedidos'!E31=Listas!A$8, 'Planilla pedidos'!F31=Listas!C$5), Listas!D$23,
IF(AND('Planilla pedidos'!E31=Listas!A$8, 'Planilla pedidos'!F31=Listas!C$9), Listas!D$24,
IF(AND('Planilla pedidos'!E31="", 'Planilla pedidos'!F31=Listas!C$8), Listas!D$25,
""))))))))))))))</f>
        <v/>
      </c>
    </row>
    <row r="13" spans="1:8">
      <c r="A13">
        <f>'Planilla pedidos'!A32</f>
        <v>12</v>
      </c>
      <c r="B13">
        <f>'Planilla pedidos'!C32</f>
        <v>0</v>
      </c>
      <c r="C13">
        <f>'Planilla pedidos'!D32</f>
        <v>0</v>
      </c>
      <c r="D13" t="str">
        <f>IF('Planilla pedidos'!T32=0,"OK","NO")</f>
        <v>OK</v>
      </c>
      <c r="E13">
        <f>'Planilla pedidos'!G32</f>
        <v>0</v>
      </c>
      <c r="F13">
        <f>'Planilla pedidos'!I32</f>
        <v>0</v>
      </c>
      <c r="G13" t="str">
        <f>IFERROR(VLOOKUP('Planilla pedidos'!H32,Listas!E15:H21,3,0),"")</f>
        <v/>
      </c>
      <c r="H13" t="str">
        <f>IF(AND('Planilla pedidos'!E32=Listas!A$4, 'Planilla pedidos'!F32=Listas!C$4), Listas!D$12,
IF(AND('Planilla pedidos'!E32=Listas!A$4, 'Planilla pedidos'!F32=Listas!C$6), Listas!D$13,
IF(AND('Planilla pedidos'!E32=Listas!A$4, 'Planilla pedidos'!F32=Listas!C$7), Listas!D$14,
IF(AND('Planilla pedidos'!E32=Listas!A$4, 'Planilla pedidos'!F32=Listas!C$9), Listas!D$15,
IF(AND('Planilla pedidos'!E32=Listas!A$5, 'Planilla pedidos'!F32=Listas!C$4), Listas!D$16,
IF(AND('Planilla pedidos'!E32=Listas!A$5, 'Planilla pedidos'!F32=Listas!C$7), Listas!D$17,
IF(AND('Planilla pedidos'!E32=Listas!A$5, 'Planilla pedidos'!F32=Listas!C$9), Listas!D$18,
IF(AND('Planilla pedidos'!E32=Listas!A$6, 'Planilla pedidos'!F32=Listas!C$5), Listas!D$19,
IF(AND('Planilla pedidos'!E32=Listas!A$6, 'Planilla pedidos'!F32=Listas!C$9), Listas!D$20,
IF(AND('Planilla pedidos'!E32=Listas!A$7, 'Planilla pedidos'!F32=Listas!C$5), Listas!D$21,
IF(AND('Planilla pedidos'!E32=Listas!A$7, 'Planilla pedidos'!F32=Listas!C$9), Listas!D$22,
IF(AND('Planilla pedidos'!E32=Listas!A$8, 'Planilla pedidos'!F32=Listas!C$5), Listas!D$23,
IF(AND('Planilla pedidos'!E32=Listas!A$8, 'Planilla pedidos'!F32=Listas!C$9), Listas!D$24,
IF(AND('Planilla pedidos'!E32="", 'Planilla pedidos'!F32=Listas!C$8), Listas!D$25,
""))))))))))))))</f>
        <v/>
      </c>
    </row>
    <row r="14" spans="1:8">
      <c r="A14">
        <f>'Planilla pedidos'!A33</f>
        <v>13</v>
      </c>
      <c r="B14">
        <f>'Planilla pedidos'!C33</f>
        <v>0</v>
      </c>
      <c r="C14">
        <f>'Planilla pedidos'!D33</f>
        <v>0</v>
      </c>
      <c r="D14" t="str">
        <f>IF('Planilla pedidos'!T33=0,"OK","NO")</f>
        <v>OK</v>
      </c>
      <c r="E14">
        <f>'Planilla pedidos'!G33</f>
        <v>0</v>
      </c>
      <c r="F14">
        <f>'Planilla pedidos'!I33</f>
        <v>0</v>
      </c>
      <c r="G14" t="str">
        <f>IFERROR(VLOOKUP('Planilla pedidos'!H33,Listas!E16:H22,3,0),"")</f>
        <v/>
      </c>
      <c r="H14" t="str">
        <f>IF(AND('Planilla pedidos'!E33=Listas!A$4, 'Planilla pedidos'!F33=Listas!C$4), Listas!D$12,
IF(AND('Planilla pedidos'!E33=Listas!A$4, 'Planilla pedidos'!F33=Listas!C$6), Listas!D$13,
IF(AND('Planilla pedidos'!E33=Listas!A$4, 'Planilla pedidos'!F33=Listas!C$7), Listas!D$14,
IF(AND('Planilla pedidos'!E33=Listas!A$4, 'Planilla pedidos'!F33=Listas!C$9), Listas!D$15,
IF(AND('Planilla pedidos'!E33=Listas!A$5, 'Planilla pedidos'!F33=Listas!C$4), Listas!D$16,
IF(AND('Planilla pedidos'!E33=Listas!A$5, 'Planilla pedidos'!F33=Listas!C$7), Listas!D$17,
IF(AND('Planilla pedidos'!E33=Listas!A$5, 'Planilla pedidos'!F33=Listas!C$9), Listas!D$18,
IF(AND('Planilla pedidos'!E33=Listas!A$6, 'Planilla pedidos'!F33=Listas!C$5), Listas!D$19,
IF(AND('Planilla pedidos'!E33=Listas!A$6, 'Planilla pedidos'!F33=Listas!C$9), Listas!D$20,
IF(AND('Planilla pedidos'!E33=Listas!A$7, 'Planilla pedidos'!F33=Listas!C$5), Listas!D$21,
IF(AND('Planilla pedidos'!E33=Listas!A$7, 'Planilla pedidos'!F33=Listas!C$9), Listas!D$22,
IF(AND('Planilla pedidos'!E33=Listas!A$8, 'Planilla pedidos'!F33=Listas!C$5), Listas!D$23,
IF(AND('Planilla pedidos'!E33=Listas!A$8, 'Planilla pedidos'!F33=Listas!C$9), Listas!D$24,
IF(AND('Planilla pedidos'!E33="", 'Planilla pedidos'!F33=Listas!C$8), Listas!D$25,
""))))))))))))))</f>
        <v/>
      </c>
    </row>
    <row r="15" spans="1:8">
      <c r="A15">
        <f>'Planilla pedidos'!A34</f>
        <v>14</v>
      </c>
      <c r="B15">
        <f>'Planilla pedidos'!C34</f>
        <v>0</v>
      </c>
      <c r="C15">
        <f>'Planilla pedidos'!D34</f>
        <v>0</v>
      </c>
      <c r="D15" t="str">
        <f>IF('Planilla pedidos'!T34=0,"OK","NO")</f>
        <v>OK</v>
      </c>
      <c r="E15">
        <f>'Planilla pedidos'!G34</f>
        <v>0</v>
      </c>
      <c r="F15">
        <f>'Planilla pedidos'!I34</f>
        <v>0</v>
      </c>
      <c r="G15" t="str">
        <f>IFERROR(VLOOKUP('Planilla pedidos'!H34,Listas!E17:H23,3,0),"")</f>
        <v/>
      </c>
      <c r="H15" t="str">
        <f>IF(AND('Planilla pedidos'!E34=Listas!A$4, 'Planilla pedidos'!F34=Listas!C$4), Listas!D$12,
IF(AND('Planilla pedidos'!E34=Listas!A$4, 'Planilla pedidos'!F34=Listas!C$6), Listas!D$13,
IF(AND('Planilla pedidos'!E34=Listas!A$4, 'Planilla pedidos'!F34=Listas!C$7), Listas!D$14,
IF(AND('Planilla pedidos'!E34=Listas!A$4, 'Planilla pedidos'!F34=Listas!C$9), Listas!D$15,
IF(AND('Planilla pedidos'!E34=Listas!A$5, 'Planilla pedidos'!F34=Listas!C$4), Listas!D$16,
IF(AND('Planilla pedidos'!E34=Listas!A$5, 'Planilla pedidos'!F34=Listas!C$7), Listas!D$17,
IF(AND('Planilla pedidos'!E34=Listas!A$5, 'Planilla pedidos'!F34=Listas!C$9), Listas!D$18,
IF(AND('Planilla pedidos'!E34=Listas!A$6, 'Planilla pedidos'!F34=Listas!C$5), Listas!D$19,
IF(AND('Planilla pedidos'!E34=Listas!A$6, 'Planilla pedidos'!F34=Listas!C$9), Listas!D$20,
IF(AND('Planilla pedidos'!E34=Listas!A$7, 'Planilla pedidos'!F34=Listas!C$5), Listas!D$21,
IF(AND('Planilla pedidos'!E34=Listas!A$7, 'Planilla pedidos'!F34=Listas!C$9), Listas!D$22,
IF(AND('Planilla pedidos'!E34=Listas!A$8, 'Planilla pedidos'!F34=Listas!C$5), Listas!D$23,
IF(AND('Planilla pedidos'!E34=Listas!A$8, 'Planilla pedidos'!F34=Listas!C$9), Listas!D$24,
IF(AND('Planilla pedidos'!E34="", 'Planilla pedidos'!F34=Listas!C$8), Listas!D$25,
""))))))))))))))</f>
        <v/>
      </c>
    </row>
    <row r="16" spans="1:8">
      <c r="A16">
        <f>'Planilla pedidos'!A35</f>
        <v>15</v>
      </c>
      <c r="B16">
        <f>'Planilla pedidos'!C35</f>
        <v>0</v>
      </c>
      <c r="C16">
        <f>'Planilla pedidos'!D35</f>
        <v>0</v>
      </c>
      <c r="D16" t="str">
        <f>IF('Planilla pedidos'!T35=0,"OK","NO")</f>
        <v>OK</v>
      </c>
      <c r="E16">
        <f>'Planilla pedidos'!G35</f>
        <v>0</v>
      </c>
      <c r="F16">
        <f>'Planilla pedidos'!I35</f>
        <v>0</v>
      </c>
      <c r="G16" t="str">
        <f>IFERROR(VLOOKUP('Planilla pedidos'!H35,Listas!E18:H24,3,0),"")</f>
        <v/>
      </c>
      <c r="H16" t="str">
        <f>IF(AND('Planilla pedidos'!E35=Listas!A$4, 'Planilla pedidos'!F35=Listas!C$4), Listas!D$12,
IF(AND('Planilla pedidos'!E35=Listas!A$4, 'Planilla pedidos'!F35=Listas!C$6), Listas!D$13,
IF(AND('Planilla pedidos'!E35=Listas!A$4, 'Planilla pedidos'!F35=Listas!C$7), Listas!D$14,
IF(AND('Planilla pedidos'!E35=Listas!A$4, 'Planilla pedidos'!F35=Listas!C$9), Listas!D$15,
IF(AND('Planilla pedidos'!E35=Listas!A$5, 'Planilla pedidos'!F35=Listas!C$4), Listas!D$16,
IF(AND('Planilla pedidos'!E35=Listas!A$5, 'Planilla pedidos'!F35=Listas!C$7), Listas!D$17,
IF(AND('Planilla pedidos'!E35=Listas!A$5, 'Planilla pedidos'!F35=Listas!C$9), Listas!D$18,
IF(AND('Planilla pedidos'!E35=Listas!A$6, 'Planilla pedidos'!F35=Listas!C$5), Listas!D$19,
IF(AND('Planilla pedidos'!E35=Listas!A$6, 'Planilla pedidos'!F35=Listas!C$9), Listas!D$20,
IF(AND('Planilla pedidos'!E35=Listas!A$7, 'Planilla pedidos'!F35=Listas!C$5), Listas!D$21,
IF(AND('Planilla pedidos'!E35=Listas!A$7, 'Planilla pedidos'!F35=Listas!C$9), Listas!D$22,
IF(AND('Planilla pedidos'!E35=Listas!A$8, 'Planilla pedidos'!F35=Listas!C$5), Listas!D$23,
IF(AND('Planilla pedidos'!E35=Listas!A$8, 'Planilla pedidos'!F35=Listas!C$9), Listas!D$24,
IF(AND('Planilla pedidos'!E35="", 'Planilla pedidos'!F35=Listas!C$8), Listas!D$25,
""))))))))))))))</f>
        <v/>
      </c>
    </row>
    <row r="17" spans="1:8">
      <c r="A17">
        <f>'Planilla pedidos'!A36</f>
        <v>16</v>
      </c>
      <c r="B17">
        <f>'Planilla pedidos'!C36</f>
        <v>0</v>
      </c>
      <c r="C17">
        <f>'Planilla pedidos'!D36</f>
        <v>0</v>
      </c>
      <c r="D17" t="str">
        <f>IF('Planilla pedidos'!T36=0,"OK","NO")</f>
        <v>OK</v>
      </c>
      <c r="E17">
        <f>'Planilla pedidos'!G36</f>
        <v>0</v>
      </c>
      <c r="F17">
        <f>'Planilla pedidos'!I36</f>
        <v>0</v>
      </c>
      <c r="G17" t="str">
        <f>IFERROR(VLOOKUP('Planilla pedidos'!H36,Listas!E19:H25,3,0),"")</f>
        <v/>
      </c>
      <c r="H17" t="str">
        <f>IF(AND('Planilla pedidos'!E36=Listas!A$4, 'Planilla pedidos'!F36=Listas!C$4), Listas!D$12,
IF(AND('Planilla pedidos'!E36=Listas!A$4, 'Planilla pedidos'!F36=Listas!C$6), Listas!D$13,
IF(AND('Planilla pedidos'!E36=Listas!A$4, 'Planilla pedidos'!F36=Listas!C$7), Listas!D$14,
IF(AND('Planilla pedidos'!E36=Listas!A$4, 'Planilla pedidos'!F36=Listas!C$9), Listas!D$15,
IF(AND('Planilla pedidos'!E36=Listas!A$5, 'Planilla pedidos'!F36=Listas!C$4), Listas!D$16,
IF(AND('Planilla pedidos'!E36=Listas!A$5, 'Planilla pedidos'!F36=Listas!C$7), Listas!D$17,
IF(AND('Planilla pedidos'!E36=Listas!A$5, 'Planilla pedidos'!F36=Listas!C$9), Listas!D$18,
IF(AND('Planilla pedidos'!E36=Listas!A$6, 'Planilla pedidos'!F36=Listas!C$5), Listas!D$19,
IF(AND('Planilla pedidos'!E36=Listas!A$6, 'Planilla pedidos'!F36=Listas!C$9), Listas!D$20,
IF(AND('Planilla pedidos'!E36=Listas!A$7, 'Planilla pedidos'!F36=Listas!C$5), Listas!D$21,
IF(AND('Planilla pedidos'!E36=Listas!A$7, 'Planilla pedidos'!F36=Listas!C$9), Listas!D$22,
IF(AND('Planilla pedidos'!E36=Listas!A$8, 'Planilla pedidos'!F36=Listas!C$5), Listas!D$23,
IF(AND('Planilla pedidos'!E36=Listas!A$8, 'Planilla pedidos'!F36=Listas!C$9), Listas!D$24,
IF(AND('Planilla pedidos'!E36="", 'Planilla pedidos'!F36=Listas!C$8), Listas!D$25,
""))))))))))))))</f>
        <v/>
      </c>
    </row>
    <row r="18" spans="1:8">
      <c r="A18">
        <f>'Planilla pedidos'!A37</f>
        <v>17</v>
      </c>
      <c r="B18">
        <f>'Planilla pedidos'!C37</f>
        <v>0</v>
      </c>
      <c r="C18">
        <f>'Planilla pedidos'!D37</f>
        <v>0</v>
      </c>
      <c r="D18" t="str">
        <f>IF('Planilla pedidos'!T37=0,"OK","NO")</f>
        <v>OK</v>
      </c>
      <c r="E18">
        <f>'Planilla pedidos'!G37</f>
        <v>0</v>
      </c>
      <c r="F18">
        <f>'Planilla pedidos'!I37</f>
        <v>0</v>
      </c>
      <c r="G18" t="str">
        <f>IFERROR(VLOOKUP('Planilla pedidos'!H37,Listas!E20:G26,3,0),"")</f>
        <v/>
      </c>
      <c r="H18" t="str">
        <f>IF(AND('Planilla pedidos'!E37=Listas!A$4, 'Planilla pedidos'!F37=Listas!C$4), Listas!D$12,
IF(AND('Planilla pedidos'!E37=Listas!A$4, 'Planilla pedidos'!F37=Listas!C$6), Listas!D$13,
IF(AND('Planilla pedidos'!E37=Listas!A$4, 'Planilla pedidos'!F37=Listas!C$7), Listas!D$14,
IF(AND('Planilla pedidos'!E37=Listas!A$4, 'Planilla pedidos'!F37=Listas!C$9), Listas!D$15,
IF(AND('Planilla pedidos'!E37=Listas!A$5, 'Planilla pedidos'!F37=Listas!C$4), Listas!D$16,
IF(AND('Planilla pedidos'!E37=Listas!A$5, 'Planilla pedidos'!F37=Listas!C$7), Listas!D$17,
IF(AND('Planilla pedidos'!E37=Listas!A$5, 'Planilla pedidos'!F37=Listas!C$9), Listas!D$18,
IF(AND('Planilla pedidos'!E37=Listas!A$6, 'Planilla pedidos'!F37=Listas!C$5), Listas!D$19,
IF(AND('Planilla pedidos'!E37=Listas!A$6, 'Planilla pedidos'!F37=Listas!C$9), Listas!D$20,
IF(AND('Planilla pedidos'!E37=Listas!A$7, 'Planilla pedidos'!F37=Listas!C$5), Listas!D$21,
IF(AND('Planilla pedidos'!E37=Listas!A$7, 'Planilla pedidos'!F37=Listas!C$9), Listas!D$22,
IF(AND('Planilla pedidos'!E37=Listas!A$8, 'Planilla pedidos'!F37=Listas!C$5), Listas!D$23,
IF(AND('Planilla pedidos'!E37=Listas!A$8, 'Planilla pedidos'!F37=Listas!C$9), Listas!D$24,
IF(AND('Planilla pedidos'!E37="", 'Planilla pedidos'!F37=Listas!C$8), Listas!D$25,
""))))))))))))))</f>
        <v/>
      </c>
    </row>
    <row r="19" spans="1:8">
      <c r="A19">
        <f>'Planilla pedidos'!A38</f>
        <v>18</v>
      </c>
      <c r="B19">
        <f>'Planilla pedidos'!C38</f>
        <v>0</v>
      </c>
      <c r="C19">
        <f>'Planilla pedidos'!D38</f>
        <v>0</v>
      </c>
      <c r="D19" t="str">
        <f>IF('Planilla pedidos'!T38=0,"OK","NO")</f>
        <v>OK</v>
      </c>
      <c r="E19">
        <f>'Planilla pedidos'!G38</f>
        <v>0</v>
      </c>
      <c r="F19">
        <f>'Planilla pedidos'!I38</f>
        <v>0</v>
      </c>
      <c r="G19" t="str">
        <f>IFERROR(VLOOKUP('Planilla pedidos'!H38,Listas!E21:G27,3,0),"")</f>
        <v/>
      </c>
      <c r="H19" t="str">
        <f>IF(AND('Planilla pedidos'!E38=Listas!A$4, 'Planilla pedidos'!F38=Listas!C$4), Listas!D$12,
IF(AND('Planilla pedidos'!E38=Listas!A$4, 'Planilla pedidos'!F38=Listas!C$6), Listas!D$13,
IF(AND('Planilla pedidos'!E38=Listas!A$4, 'Planilla pedidos'!F38=Listas!C$7), Listas!D$14,
IF(AND('Planilla pedidos'!E38=Listas!A$4, 'Planilla pedidos'!F38=Listas!C$9), Listas!D$15,
IF(AND('Planilla pedidos'!E38=Listas!A$5, 'Planilla pedidos'!F38=Listas!C$4), Listas!D$16,
IF(AND('Planilla pedidos'!E38=Listas!A$5, 'Planilla pedidos'!F38=Listas!C$7), Listas!D$17,
IF(AND('Planilla pedidos'!E38=Listas!A$5, 'Planilla pedidos'!F38=Listas!C$9), Listas!D$18,
IF(AND('Planilla pedidos'!E38=Listas!A$6, 'Planilla pedidos'!F38=Listas!C$5), Listas!D$19,
IF(AND('Planilla pedidos'!E38=Listas!A$6, 'Planilla pedidos'!F38=Listas!C$9), Listas!D$20,
IF(AND('Planilla pedidos'!E38=Listas!A$7, 'Planilla pedidos'!F38=Listas!C$5), Listas!D$21,
IF(AND('Planilla pedidos'!E38=Listas!A$7, 'Planilla pedidos'!F38=Listas!C$9), Listas!D$22,
IF(AND('Planilla pedidos'!E38=Listas!A$8, 'Planilla pedidos'!F38=Listas!C$5), Listas!D$23,
IF(AND('Planilla pedidos'!E38=Listas!A$8, 'Planilla pedidos'!F38=Listas!C$9), Listas!D$24,
IF(AND('Planilla pedidos'!E38="", 'Planilla pedidos'!F38=Listas!C$8), Listas!D$25,
""))))))))))))))</f>
        <v/>
      </c>
    </row>
    <row r="20" spans="1:8">
      <c r="A20">
        <f>'Planilla pedidos'!A39</f>
        <v>19</v>
      </c>
      <c r="B20">
        <f>'Planilla pedidos'!C39</f>
        <v>0</v>
      </c>
      <c r="C20">
        <f>'Planilla pedidos'!D39</f>
        <v>0</v>
      </c>
      <c r="D20" t="str">
        <f>IF('Planilla pedidos'!T39=0,"OK","NO")</f>
        <v>OK</v>
      </c>
      <c r="E20">
        <f>'Planilla pedidos'!G39</f>
        <v>0</v>
      </c>
      <c r="F20">
        <f>'Planilla pedidos'!I39</f>
        <v>0</v>
      </c>
      <c r="G20" t="str">
        <f>IFERROR(VLOOKUP('Planilla pedidos'!H39,Listas!E22:G28,3,0),"")</f>
        <v/>
      </c>
      <c r="H20" t="str">
        <f>IF(AND('Planilla pedidos'!E39=Listas!A$4, 'Planilla pedidos'!F39=Listas!C$4), Listas!D$12,
IF(AND('Planilla pedidos'!E39=Listas!A$4, 'Planilla pedidos'!F39=Listas!C$6), Listas!D$13,
IF(AND('Planilla pedidos'!E39=Listas!A$4, 'Planilla pedidos'!F39=Listas!C$7), Listas!D$14,
IF(AND('Planilla pedidos'!E39=Listas!A$4, 'Planilla pedidos'!F39=Listas!C$9), Listas!D$15,
IF(AND('Planilla pedidos'!E39=Listas!A$5, 'Planilla pedidos'!F39=Listas!C$4), Listas!D$16,
IF(AND('Planilla pedidos'!E39=Listas!A$5, 'Planilla pedidos'!F39=Listas!C$7), Listas!D$17,
IF(AND('Planilla pedidos'!E39=Listas!A$5, 'Planilla pedidos'!F39=Listas!C$9), Listas!D$18,
IF(AND('Planilla pedidos'!E39=Listas!A$6, 'Planilla pedidos'!F39=Listas!C$5), Listas!D$19,
IF(AND('Planilla pedidos'!E39=Listas!A$6, 'Planilla pedidos'!F39=Listas!C$9), Listas!D$20,
IF(AND('Planilla pedidos'!E39=Listas!A$7, 'Planilla pedidos'!F39=Listas!C$5), Listas!D$21,
IF(AND('Planilla pedidos'!E39=Listas!A$7, 'Planilla pedidos'!F39=Listas!C$9), Listas!D$22,
IF(AND('Planilla pedidos'!E39=Listas!A$8, 'Planilla pedidos'!F39=Listas!C$5), Listas!D$23,
IF(AND('Planilla pedidos'!E39=Listas!A$8, 'Planilla pedidos'!F39=Listas!C$9), Listas!D$24,
IF(AND('Planilla pedidos'!E39="", 'Planilla pedidos'!F39=Listas!C$8), Listas!D$25,
""))))))))))))))</f>
        <v/>
      </c>
    </row>
    <row r="21" spans="1:8">
      <c r="A21">
        <f>'Planilla pedidos'!A40</f>
        <v>20</v>
      </c>
      <c r="B21">
        <f>'Planilla pedidos'!C40</f>
        <v>0</v>
      </c>
      <c r="C21">
        <f>'Planilla pedidos'!D40</f>
        <v>0</v>
      </c>
      <c r="D21" t="str">
        <f>IF('Planilla pedidos'!T40=0,"OK","NO")</f>
        <v>OK</v>
      </c>
      <c r="E21">
        <f>'Planilla pedidos'!G40</f>
        <v>0</v>
      </c>
      <c r="F21">
        <f>'Planilla pedidos'!I40</f>
        <v>0</v>
      </c>
      <c r="G21" t="str">
        <f>IFERROR(VLOOKUP('Planilla pedidos'!H40,Listas!E23:G29,3,0),"")</f>
        <v/>
      </c>
      <c r="H21" t="str">
        <f>IF(AND('Planilla pedidos'!E40=Listas!A$4, 'Planilla pedidos'!F40=Listas!C$4), Listas!D$12,
IF(AND('Planilla pedidos'!E40=Listas!A$4, 'Planilla pedidos'!F40=Listas!C$6), Listas!D$13,
IF(AND('Planilla pedidos'!E40=Listas!A$4, 'Planilla pedidos'!F40=Listas!C$7), Listas!D$14,
IF(AND('Planilla pedidos'!E40=Listas!A$4, 'Planilla pedidos'!F40=Listas!C$9), Listas!D$15,
IF(AND('Planilla pedidos'!E40=Listas!A$5, 'Planilla pedidos'!F40=Listas!C$4), Listas!D$16,
IF(AND('Planilla pedidos'!E40=Listas!A$5, 'Planilla pedidos'!F40=Listas!C$7), Listas!D$17,
IF(AND('Planilla pedidos'!E40=Listas!A$5, 'Planilla pedidos'!F40=Listas!C$9), Listas!D$18,
IF(AND('Planilla pedidos'!E40=Listas!A$6, 'Planilla pedidos'!F40=Listas!C$5), Listas!D$19,
IF(AND('Planilla pedidos'!E40=Listas!A$6, 'Planilla pedidos'!F40=Listas!C$9), Listas!D$20,
IF(AND('Planilla pedidos'!E40=Listas!A$7, 'Planilla pedidos'!F40=Listas!C$5), Listas!D$21,
IF(AND('Planilla pedidos'!E40=Listas!A$7, 'Planilla pedidos'!F40=Listas!C$9), Listas!D$22,
IF(AND('Planilla pedidos'!E40=Listas!A$8, 'Planilla pedidos'!F40=Listas!C$5), Listas!D$23,
IF(AND('Planilla pedidos'!E40=Listas!A$8, 'Planilla pedidos'!F40=Listas!C$9), Listas!D$24,
IF(AND('Planilla pedidos'!E40="", 'Planilla pedidos'!F40=Listas!C$8), Listas!D$25,
""))))))))))))))</f>
        <v/>
      </c>
    </row>
    <row r="22" spans="1:8">
      <c r="A22">
        <f>'Planilla pedidos'!A41</f>
        <v>21</v>
      </c>
      <c r="B22">
        <f>'Planilla pedidos'!C41</f>
        <v>0</v>
      </c>
      <c r="C22">
        <f>'Planilla pedidos'!D41</f>
        <v>0</v>
      </c>
      <c r="D22" t="str">
        <f>IF('Planilla pedidos'!T41=0,"OK","NO")</f>
        <v>OK</v>
      </c>
      <c r="E22">
        <f>'Planilla pedidos'!G41</f>
        <v>0</v>
      </c>
      <c r="F22">
        <f>'Planilla pedidos'!I41</f>
        <v>0</v>
      </c>
      <c r="G22" t="str">
        <f>IFERROR(VLOOKUP('Planilla pedidos'!H41,Listas!E24:G30,3,0),"")</f>
        <v/>
      </c>
      <c r="H22" t="str">
        <f>IF(AND('Planilla pedidos'!E41=Listas!A$4, 'Planilla pedidos'!F41=Listas!C$4), Listas!D$12,
IF(AND('Planilla pedidos'!E41=Listas!A$4, 'Planilla pedidos'!F41=Listas!C$6), Listas!D$13,
IF(AND('Planilla pedidos'!E41=Listas!A$4, 'Planilla pedidos'!F41=Listas!C$7), Listas!D$14,
IF(AND('Planilla pedidos'!E41=Listas!A$4, 'Planilla pedidos'!F41=Listas!C$9), Listas!D$15,
IF(AND('Planilla pedidos'!E41=Listas!A$5, 'Planilla pedidos'!F41=Listas!C$4), Listas!D$16,
IF(AND('Planilla pedidos'!E41=Listas!A$5, 'Planilla pedidos'!F41=Listas!C$7), Listas!D$17,
IF(AND('Planilla pedidos'!E41=Listas!A$5, 'Planilla pedidos'!F41=Listas!C$9), Listas!D$18,
IF(AND('Planilla pedidos'!E41=Listas!A$6, 'Planilla pedidos'!F41=Listas!C$5), Listas!D$19,
IF(AND('Planilla pedidos'!E41=Listas!A$6, 'Planilla pedidos'!F41=Listas!C$9), Listas!D$20,
IF(AND('Planilla pedidos'!E41=Listas!A$7, 'Planilla pedidos'!F41=Listas!C$5), Listas!D$21,
IF(AND('Planilla pedidos'!E41=Listas!A$7, 'Planilla pedidos'!F41=Listas!C$9), Listas!D$22,
IF(AND('Planilla pedidos'!E41=Listas!A$8, 'Planilla pedidos'!F41=Listas!C$5), Listas!D$23,
IF(AND('Planilla pedidos'!E41=Listas!A$8, 'Planilla pedidos'!F41=Listas!C$9), Listas!D$24,
IF(AND('Planilla pedidos'!E41="", 'Planilla pedidos'!F41=Listas!C$8), Listas!D$25,
""))))))))))))))</f>
        <v/>
      </c>
    </row>
    <row r="23" spans="1:8">
      <c r="A23">
        <f>'Planilla pedidos'!A42</f>
        <v>22</v>
      </c>
      <c r="B23">
        <f>'Planilla pedidos'!C42</f>
        <v>0</v>
      </c>
      <c r="C23">
        <f>'Planilla pedidos'!D42</f>
        <v>0</v>
      </c>
      <c r="D23" t="str">
        <f>IF('Planilla pedidos'!T42=0,"OK","NO")</f>
        <v>OK</v>
      </c>
      <c r="E23">
        <f>'Planilla pedidos'!G42</f>
        <v>0</v>
      </c>
      <c r="F23">
        <f>'Planilla pedidos'!I42</f>
        <v>0</v>
      </c>
      <c r="G23" t="str">
        <f>IFERROR(VLOOKUP('Planilla pedidos'!H42,Listas!E25:G31,3,0),"")</f>
        <v/>
      </c>
      <c r="H23" t="str">
        <f>IF(AND('Planilla pedidos'!E42=Listas!A$4, 'Planilla pedidos'!F42=Listas!C$4), Listas!D$12,
IF(AND('Planilla pedidos'!E42=Listas!A$4, 'Planilla pedidos'!F42=Listas!C$6), Listas!D$13,
IF(AND('Planilla pedidos'!E42=Listas!A$4, 'Planilla pedidos'!F42=Listas!C$7), Listas!D$14,
IF(AND('Planilla pedidos'!E42=Listas!A$4, 'Planilla pedidos'!F42=Listas!C$9), Listas!D$15,
IF(AND('Planilla pedidos'!E42=Listas!A$5, 'Planilla pedidos'!F42=Listas!C$4), Listas!D$16,
IF(AND('Planilla pedidos'!E42=Listas!A$5, 'Planilla pedidos'!F42=Listas!C$7), Listas!D$17,
IF(AND('Planilla pedidos'!E42=Listas!A$5, 'Planilla pedidos'!F42=Listas!C$9), Listas!D$18,
IF(AND('Planilla pedidos'!E42=Listas!A$6, 'Planilla pedidos'!F42=Listas!C$5), Listas!D$19,
IF(AND('Planilla pedidos'!E42=Listas!A$6, 'Planilla pedidos'!F42=Listas!C$9), Listas!D$20,
IF(AND('Planilla pedidos'!E42=Listas!A$7, 'Planilla pedidos'!F42=Listas!C$5), Listas!D$21,
IF(AND('Planilla pedidos'!E42=Listas!A$7, 'Planilla pedidos'!F42=Listas!C$9), Listas!D$22,
IF(AND('Planilla pedidos'!E42=Listas!A$8, 'Planilla pedidos'!F42=Listas!C$5), Listas!D$23,
IF(AND('Planilla pedidos'!E42=Listas!A$8, 'Planilla pedidos'!F42=Listas!C$9), Listas!D$24,
IF(AND('Planilla pedidos'!E42="", 'Planilla pedidos'!F42=Listas!C$8), Listas!D$25,
""))))))))))))))</f>
        <v/>
      </c>
    </row>
    <row r="24" spans="1:8">
      <c r="A24">
        <f>'Planilla pedidos'!A43</f>
        <v>23</v>
      </c>
      <c r="B24">
        <f>'Planilla pedidos'!C43</f>
        <v>0</v>
      </c>
      <c r="C24">
        <f>'Planilla pedidos'!D43</f>
        <v>0</v>
      </c>
      <c r="D24" t="str">
        <f>IF('Planilla pedidos'!T43=0,"OK","NO")</f>
        <v>OK</v>
      </c>
      <c r="E24">
        <f>'Planilla pedidos'!G43</f>
        <v>0</v>
      </c>
      <c r="F24">
        <f>'Planilla pedidos'!I43</f>
        <v>0</v>
      </c>
      <c r="G24" t="str">
        <f>IFERROR(VLOOKUP('Planilla pedidos'!H43,Listas!E26:G32,3,0),"")</f>
        <v/>
      </c>
      <c r="H24" t="str">
        <f>IF(AND('Planilla pedidos'!E43=Listas!A$4, 'Planilla pedidos'!F43=Listas!C$4), Listas!D$12,
IF(AND('Planilla pedidos'!E43=Listas!A$4, 'Planilla pedidos'!F43=Listas!C$6), Listas!D$13,
IF(AND('Planilla pedidos'!E43=Listas!A$4, 'Planilla pedidos'!F43=Listas!C$7), Listas!D$14,
IF(AND('Planilla pedidos'!E43=Listas!A$4, 'Planilla pedidos'!F43=Listas!C$9), Listas!D$15,
IF(AND('Planilla pedidos'!E43=Listas!A$5, 'Planilla pedidos'!F43=Listas!C$4), Listas!D$16,
IF(AND('Planilla pedidos'!E43=Listas!A$5, 'Planilla pedidos'!F43=Listas!C$7), Listas!D$17,
IF(AND('Planilla pedidos'!E43=Listas!A$5, 'Planilla pedidos'!F43=Listas!C$9), Listas!D$18,
IF(AND('Planilla pedidos'!E43=Listas!A$6, 'Planilla pedidos'!F43=Listas!C$5), Listas!D$19,
IF(AND('Planilla pedidos'!E43=Listas!A$6, 'Planilla pedidos'!F43=Listas!C$9), Listas!D$20,
IF(AND('Planilla pedidos'!E43=Listas!A$7, 'Planilla pedidos'!F43=Listas!C$5), Listas!D$21,
IF(AND('Planilla pedidos'!E43=Listas!A$7, 'Planilla pedidos'!F43=Listas!C$9), Listas!D$22,
IF(AND('Planilla pedidos'!E43=Listas!A$8, 'Planilla pedidos'!F43=Listas!C$5), Listas!D$23,
IF(AND('Planilla pedidos'!E43=Listas!A$8, 'Planilla pedidos'!F43=Listas!C$9), Listas!D$24,
IF(AND('Planilla pedidos'!E43="", 'Planilla pedidos'!F43=Listas!C$8), Listas!D$25,
""))))))))))))))</f>
        <v/>
      </c>
    </row>
    <row r="25" spans="1:8">
      <c r="A25">
        <f>'Planilla pedidos'!A44</f>
        <v>24</v>
      </c>
      <c r="B25">
        <f>'Planilla pedidos'!C44</f>
        <v>0</v>
      </c>
      <c r="C25">
        <f>'Planilla pedidos'!D44</f>
        <v>0</v>
      </c>
      <c r="D25" t="str">
        <f>IF('Planilla pedidos'!T44=0,"OK","NO")</f>
        <v>OK</v>
      </c>
      <c r="E25">
        <f>'Planilla pedidos'!G44</f>
        <v>0</v>
      </c>
      <c r="F25">
        <f>'Planilla pedidos'!I44</f>
        <v>0</v>
      </c>
      <c r="G25" t="str">
        <f>IFERROR(VLOOKUP('Planilla pedidos'!H44,Listas!E27:G33,3,0),"")</f>
        <v/>
      </c>
      <c r="H25" t="str">
        <f>IF(AND('Planilla pedidos'!E44=Listas!A$4, 'Planilla pedidos'!F44=Listas!C$4), Listas!D$12,
IF(AND('Planilla pedidos'!E44=Listas!A$4, 'Planilla pedidos'!F44=Listas!C$6), Listas!D$13,
IF(AND('Planilla pedidos'!E44=Listas!A$4, 'Planilla pedidos'!F44=Listas!C$7), Listas!D$14,
IF(AND('Planilla pedidos'!E44=Listas!A$4, 'Planilla pedidos'!F44=Listas!C$9), Listas!D$15,
IF(AND('Planilla pedidos'!E44=Listas!A$5, 'Planilla pedidos'!F44=Listas!C$4), Listas!D$16,
IF(AND('Planilla pedidos'!E44=Listas!A$5, 'Planilla pedidos'!F44=Listas!C$7), Listas!D$17,
IF(AND('Planilla pedidos'!E44=Listas!A$5, 'Planilla pedidos'!F44=Listas!C$9), Listas!D$18,
IF(AND('Planilla pedidos'!E44=Listas!A$6, 'Planilla pedidos'!F44=Listas!C$5), Listas!D$19,
IF(AND('Planilla pedidos'!E44=Listas!A$6, 'Planilla pedidos'!F44=Listas!C$9), Listas!D$20,
IF(AND('Planilla pedidos'!E44=Listas!A$7, 'Planilla pedidos'!F44=Listas!C$5), Listas!D$21,
IF(AND('Planilla pedidos'!E44=Listas!A$7, 'Planilla pedidos'!F44=Listas!C$9), Listas!D$22,
IF(AND('Planilla pedidos'!E44=Listas!A$8, 'Planilla pedidos'!F44=Listas!C$5), Listas!D$23,
IF(AND('Planilla pedidos'!E44=Listas!A$8, 'Planilla pedidos'!F44=Listas!C$9), Listas!D$24,
IF(AND('Planilla pedidos'!E44="", 'Planilla pedidos'!F44=Listas!C$8), Listas!D$25,
""))))))))))))))</f>
        <v/>
      </c>
    </row>
    <row r="26" spans="1:8">
      <c r="A26">
        <f>'Planilla pedidos'!A45</f>
        <v>25</v>
      </c>
      <c r="B26">
        <f>'Planilla pedidos'!C45</f>
        <v>0</v>
      </c>
      <c r="C26">
        <f>'Planilla pedidos'!D45</f>
        <v>0</v>
      </c>
      <c r="D26" t="str">
        <f>IF('Planilla pedidos'!T45=0,"OK","NO")</f>
        <v>OK</v>
      </c>
      <c r="E26">
        <f>'Planilla pedidos'!G45</f>
        <v>0</v>
      </c>
      <c r="F26">
        <f>'Planilla pedidos'!I45</f>
        <v>0</v>
      </c>
      <c r="G26" t="str">
        <f>IFERROR(VLOOKUP('Planilla pedidos'!H45,Listas!E28:G34,3,0),"")</f>
        <v/>
      </c>
      <c r="H26" t="str">
        <f>IF(AND('Planilla pedidos'!E45=Listas!A$4, 'Planilla pedidos'!F45=Listas!C$4), Listas!D$12,
IF(AND('Planilla pedidos'!E45=Listas!A$4, 'Planilla pedidos'!F45=Listas!C$6), Listas!D$13,
IF(AND('Planilla pedidos'!E45=Listas!A$4, 'Planilla pedidos'!F45=Listas!C$7), Listas!D$14,
IF(AND('Planilla pedidos'!E45=Listas!A$4, 'Planilla pedidos'!F45=Listas!C$9), Listas!D$15,
IF(AND('Planilla pedidos'!E45=Listas!A$5, 'Planilla pedidos'!F45=Listas!C$4), Listas!D$16,
IF(AND('Planilla pedidos'!E45=Listas!A$5, 'Planilla pedidos'!F45=Listas!C$7), Listas!D$17,
IF(AND('Planilla pedidos'!E45=Listas!A$5, 'Planilla pedidos'!F45=Listas!C$9), Listas!D$18,
IF(AND('Planilla pedidos'!E45=Listas!A$6, 'Planilla pedidos'!F45=Listas!C$5), Listas!D$19,
IF(AND('Planilla pedidos'!E45=Listas!A$6, 'Planilla pedidos'!F45=Listas!C$9), Listas!D$20,
IF(AND('Planilla pedidos'!E45=Listas!A$7, 'Planilla pedidos'!F45=Listas!C$5), Listas!D$21,
IF(AND('Planilla pedidos'!E45=Listas!A$7, 'Planilla pedidos'!F45=Listas!C$9), Listas!D$22,
IF(AND('Planilla pedidos'!E45=Listas!A$8, 'Planilla pedidos'!F45=Listas!C$5), Listas!D$23,
IF(AND('Planilla pedidos'!E45=Listas!A$8, 'Planilla pedidos'!F45=Listas!C$9), Listas!D$24,
IF(AND('Planilla pedidos'!E45="", 'Planilla pedidos'!F45=Listas!C$8), Listas!D$25,
""))))))))))))))</f>
        <v/>
      </c>
    </row>
    <row r="27" spans="1:8">
      <c r="A27">
        <f>'Planilla pedidos'!A46</f>
        <v>26</v>
      </c>
      <c r="B27">
        <f>'Planilla pedidos'!C46</f>
        <v>0</v>
      </c>
      <c r="C27">
        <f>'Planilla pedidos'!D46</f>
        <v>0</v>
      </c>
      <c r="D27" t="str">
        <f>IF('Planilla pedidos'!T46=0,"OK","NO")</f>
        <v>OK</v>
      </c>
      <c r="E27">
        <f>'Planilla pedidos'!G46</f>
        <v>0</v>
      </c>
      <c r="F27">
        <f>'Planilla pedidos'!I46</f>
        <v>0</v>
      </c>
      <c r="G27" t="str">
        <f>IFERROR(VLOOKUP('Planilla pedidos'!H46,Listas!E29:G35,3,0),"")</f>
        <v/>
      </c>
      <c r="H27" t="str">
        <f>IF(AND('Planilla pedidos'!E46=Listas!A$4, 'Planilla pedidos'!F46=Listas!C$4), Listas!D$12,
IF(AND('Planilla pedidos'!E46=Listas!A$4, 'Planilla pedidos'!F46=Listas!C$6), Listas!D$13,
IF(AND('Planilla pedidos'!E46=Listas!A$4, 'Planilla pedidos'!F46=Listas!C$7), Listas!D$14,
IF(AND('Planilla pedidos'!E46=Listas!A$4, 'Planilla pedidos'!F46=Listas!C$9), Listas!D$15,
IF(AND('Planilla pedidos'!E46=Listas!A$5, 'Planilla pedidos'!F46=Listas!C$4), Listas!D$16,
IF(AND('Planilla pedidos'!E46=Listas!A$5, 'Planilla pedidos'!F46=Listas!C$7), Listas!D$17,
IF(AND('Planilla pedidos'!E46=Listas!A$5, 'Planilla pedidos'!F46=Listas!C$9), Listas!D$18,
IF(AND('Planilla pedidos'!E46=Listas!A$6, 'Planilla pedidos'!F46=Listas!C$5), Listas!D$19,
IF(AND('Planilla pedidos'!E46=Listas!A$6, 'Planilla pedidos'!F46=Listas!C$9), Listas!D$20,
IF(AND('Planilla pedidos'!E46=Listas!A$7, 'Planilla pedidos'!F46=Listas!C$5), Listas!D$21,
IF(AND('Planilla pedidos'!E46=Listas!A$7, 'Planilla pedidos'!F46=Listas!C$9), Listas!D$22,
IF(AND('Planilla pedidos'!E46=Listas!A$8, 'Planilla pedidos'!F46=Listas!C$5), Listas!D$23,
IF(AND('Planilla pedidos'!E46=Listas!A$8, 'Planilla pedidos'!F46=Listas!C$9), Listas!D$24,
IF(AND('Planilla pedidos'!E46="", 'Planilla pedidos'!F46=Listas!C$8), Listas!D$25,
""))))))))))))))</f>
        <v/>
      </c>
    </row>
    <row r="28" spans="1:8">
      <c r="A28">
        <f>'Planilla pedidos'!A47</f>
        <v>27</v>
      </c>
      <c r="B28">
        <f>'Planilla pedidos'!C47</f>
        <v>0</v>
      </c>
      <c r="C28">
        <f>'Planilla pedidos'!D47</f>
        <v>0</v>
      </c>
      <c r="D28" t="str">
        <f>IF('Planilla pedidos'!T47=0,"OK","NO")</f>
        <v>OK</v>
      </c>
      <c r="E28">
        <f>'Planilla pedidos'!G47</f>
        <v>0</v>
      </c>
      <c r="F28">
        <f>'Planilla pedidos'!I47</f>
        <v>0</v>
      </c>
      <c r="G28" t="str">
        <f>IFERROR(VLOOKUP('Planilla pedidos'!H47,Listas!E30:G36,3,0),"")</f>
        <v/>
      </c>
      <c r="H28" t="str">
        <f>IF(AND('Planilla pedidos'!E47=Listas!A$4, 'Planilla pedidos'!F47=Listas!C$4), Listas!D$12,
IF(AND('Planilla pedidos'!E47=Listas!A$4, 'Planilla pedidos'!F47=Listas!C$6), Listas!D$13,
IF(AND('Planilla pedidos'!E47=Listas!A$4, 'Planilla pedidos'!F47=Listas!C$7), Listas!D$14,
IF(AND('Planilla pedidos'!E47=Listas!A$4, 'Planilla pedidos'!F47=Listas!C$9), Listas!D$15,
IF(AND('Planilla pedidos'!E47=Listas!A$5, 'Planilla pedidos'!F47=Listas!C$4), Listas!D$16,
IF(AND('Planilla pedidos'!E47=Listas!A$5, 'Planilla pedidos'!F47=Listas!C$7), Listas!D$17,
IF(AND('Planilla pedidos'!E47=Listas!A$5, 'Planilla pedidos'!F47=Listas!C$9), Listas!D$18,
IF(AND('Planilla pedidos'!E47=Listas!A$6, 'Planilla pedidos'!F47=Listas!C$5), Listas!D$19,
IF(AND('Planilla pedidos'!E47=Listas!A$6, 'Planilla pedidos'!F47=Listas!C$9), Listas!D$20,
IF(AND('Planilla pedidos'!E47=Listas!A$7, 'Planilla pedidos'!F47=Listas!C$5), Listas!D$21,
IF(AND('Planilla pedidos'!E47=Listas!A$7, 'Planilla pedidos'!F47=Listas!C$9), Listas!D$22,
IF(AND('Planilla pedidos'!E47=Listas!A$8, 'Planilla pedidos'!F47=Listas!C$5), Listas!D$23,
IF(AND('Planilla pedidos'!E47=Listas!A$8, 'Planilla pedidos'!F47=Listas!C$9), Listas!D$24,
IF(AND('Planilla pedidos'!E47="", 'Planilla pedidos'!F47=Listas!C$8), Listas!D$25,
""))))))))))))))</f>
        <v/>
      </c>
    </row>
    <row r="29" spans="1:8">
      <c r="A29">
        <f>'Planilla pedidos'!A48</f>
        <v>28</v>
      </c>
      <c r="B29">
        <f>'Planilla pedidos'!C48</f>
        <v>0</v>
      </c>
      <c r="C29">
        <f>'Planilla pedidos'!D48</f>
        <v>0</v>
      </c>
      <c r="D29" t="str">
        <f>IF('Planilla pedidos'!T48=0,"OK","NO")</f>
        <v>OK</v>
      </c>
      <c r="E29">
        <f>'Planilla pedidos'!G48</f>
        <v>0</v>
      </c>
      <c r="F29">
        <f>'Planilla pedidos'!I48</f>
        <v>0</v>
      </c>
      <c r="G29" t="str">
        <f>IFERROR(VLOOKUP('Planilla pedidos'!H48,Listas!E31:G37,3,0),"")</f>
        <v/>
      </c>
      <c r="H29" t="str">
        <f>IF(AND('Planilla pedidos'!E48=Listas!A$4, 'Planilla pedidos'!F48=Listas!C$4), Listas!D$12,
IF(AND('Planilla pedidos'!E48=Listas!A$4, 'Planilla pedidos'!F48=Listas!C$6), Listas!D$13,
IF(AND('Planilla pedidos'!E48=Listas!A$4, 'Planilla pedidos'!F48=Listas!C$7), Listas!D$14,
IF(AND('Planilla pedidos'!E48=Listas!A$4, 'Planilla pedidos'!F48=Listas!C$9), Listas!D$15,
IF(AND('Planilla pedidos'!E48=Listas!A$5, 'Planilla pedidos'!F48=Listas!C$4), Listas!D$16,
IF(AND('Planilla pedidos'!E48=Listas!A$5, 'Planilla pedidos'!F48=Listas!C$7), Listas!D$17,
IF(AND('Planilla pedidos'!E48=Listas!A$5, 'Planilla pedidos'!F48=Listas!C$9), Listas!D$18,
IF(AND('Planilla pedidos'!E48=Listas!A$6, 'Planilla pedidos'!F48=Listas!C$5), Listas!D$19,
IF(AND('Planilla pedidos'!E48=Listas!A$6, 'Planilla pedidos'!F48=Listas!C$9), Listas!D$20,
IF(AND('Planilla pedidos'!E48=Listas!A$7, 'Planilla pedidos'!F48=Listas!C$5), Listas!D$21,
IF(AND('Planilla pedidos'!E48=Listas!A$7, 'Planilla pedidos'!F48=Listas!C$9), Listas!D$22,
IF(AND('Planilla pedidos'!E48=Listas!A$8, 'Planilla pedidos'!F48=Listas!C$5), Listas!D$23,
IF(AND('Planilla pedidos'!E48=Listas!A$8, 'Planilla pedidos'!F48=Listas!C$9), Listas!D$24,
IF(AND('Planilla pedidos'!E48="", 'Planilla pedidos'!F48=Listas!C$8), Listas!D$25,
""))))))))))))))</f>
        <v/>
      </c>
    </row>
    <row r="30" spans="1:8">
      <c r="A30">
        <f>'Planilla pedidos'!A49</f>
        <v>29</v>
      </c>
      <c r="B30">
        <f>'Planilla pedidos'!C49</f>
        <v>0</v>
      </c>
      <c r="C30">
        <f>'Planilla pedidos'!D49</f>
        <v>0</v>
      </c>
      <c r="D30" t="str">
        <f>IF('Planilla pedidos'!T49=0,"OK","NO")</f>
        <v>OK</v>
      </c>
      <c r="E30">
        <f>'Planilla pedidos'!G49</f>
        <v>0</v>
      </c>
      <c r="F30">
        <f>'Planilla pedidos'!I49</f>
        <v>0</v>
      </c>
      <c r="G30" t="str">
        <f>IFERROR(VLOOKUP('Planilla pedidos'!H49,Listas!E32:G38,3,0),"")</f>
        <v/>
      </c>
      <c r="H30" t="str">
        <f>IF(AND('Planilla pedidos'!E49=Listas!A$4, 'Planilla pedidos'!F49=Listas!C$4), Listas!D$12,
IF(AND('Planilla pedidos'!E49=Listas!A$4, 'Planilla pedidos'!F49=Listas!C$6), Listas!D$13,
IF(AND('Planilla pedidos'!E49=Listas!A$4, 'Planilla pedidos'!F49=Listas!C$7), Listas!D$14,
IF(AND('Planilla pedidos'!E49=Listas!A$4, 'Planilla pedidos'!F49=Listas!C$9), Listas!D$15,
IF(AND('Planilla pedidos'!E49=Listas!A$5, 'Planilla pedidos'!F49=Listas!C$4), Listas!D$16,
IF(AND('Planilla pedidos'!E49=Listas!A$5, 'Planilla pedidos'!F49=Listas!C$7), Listas!D$17,
IF(AND('Planilla pedidos'!E49=Listas!A$5, 'Planilla pedidos'!F49=Listas!C$9), Listas!D$18,
IF(AND('Planilla pedidos'!E49=Listas!A$6, 'Planilla pedidos'!F49=Listas!C$5), Listas!D$19,
IF(AND('Planilla pedidos'!E49=Listas!A$6, 'Planilla pedidos'!F49=Listas!C$9), Listas!D$20,
IF(AND('Planilla pedidos'!E49=Listas!A$7, 'Planilla pedidos'!F49=Listas!C$5), Listas!D$21,
IF(AND('Planilla pedidos'!E49=Listas!A$7, 'Planilla pedidos'!F49=Listas!C$9), Listas!D$22,
IF(AND('Planilla pedidos'!E49=Listas!A$8, 'Planilla pedidos'!F49=Listas!C$5), Listas!D$23,
IF(AND('Planilla pedidos'!E49=Listas!A$8, 'Planilla pedidos'!F49=Listas!C$9), Listas!D$24,
IF(AND('Planilla pedidos'!E49="", 'Planilla pedidos'!F49=Listas!C$8), Listas!D$25,
""))))))))))))))</f>
        <v/>
      </c>
    </row>
    <row r="31" spans="1:8">
      <c r="A31">
        <f>'Planilla pedidos'!A50</f>
        <v>30</v>
      </c>
      <c r="B31">
        <f>'Planilla pedidos'!C50</f>
        <v>0</v>
      </c>
      <c r="C31">
        <f>'Planilla pedidos'!D50</f>
        <v>0</v>
      </c>
      <c r="D31" t="str">
        <f>IF('Planilla pedidos'!T50=0,"OK","NO")</f>
        <v>OK</v>
      </c>
      <c r="E31">
        <f>'Planilla pedidos'!G50</f>
        <v>0</v>
      </c>
      <c r="F31">
        <f>'Planilla pedidos'!I50</f>
        <v>0</v>
      </c>
      <c r="G31" t="str">
        <f>IFERROR(VLOOKUP('Planilla pedidos'!H50,Listas!E33:G39,3,0),"")</f>
        <v/>
      </c>
      <c r="H31" t="str">
        <f>IF(AND('Planilla pedidos'!E50=Listas!A$4, 'Planilla pedidos'!F50=Listas!C$4), Listas!D$12,
IF(AND('Planilla pedidos'!E50=Listas!A$4, 'Planilla pedidos'!F50=Listas!C$6), Listas!D$13,
IF(AND('Planilla pedidos'!E50=Listas!A$4, 'Planilla pedidos'!F50=Listas!C$7), Listas!D$14,
IF(AND('Planilla pedidos'!E50=Listas!A$4, 'Planilla pedidos'!F50=Listas!C$9), Listas!D$15,
IF(AND('Planilla pedidos'!E50=Listas!A$5, 'Planilla pedidos'!F50=Listas!C$4), Listas!D$16,
IF(AND('Planilla pedidos'!E50=Listas!A$5, 'Planilla pedidos'!F50=Listas!C$7), Listas!D$17,
IF(AND('Planilla pedidos'!E50=Listas!A$5, 'Planilla pedidos'!F50=Listas!C$9), Listas!D$18,
IF(AND('Planilla pedidos'!E50=Listas!A$6, 'Planilla pedidos'!F50=Listas!C$5), Listas!D$19,
IF(AND('Planilla pedidos'!E50=Listas!A$6, 'Planilla pedidos'!F50=Listas!C$9), Listas!D$20,
IF(AND('Planilla pedidos'!E50=Listas!A$7, 'Planilla pedidos'!F50=Listas!C$5), Listas!D$21,
IF(AND('Planilla pedidos'!E50=Listas!A$7, 'Planilla pedidos'!F50=Listas!C$9), Listas!D$22,
IF(AND('Planilla pedidos'!E50=Listas!A$8, 'Planilla pedidos'!F50=Listas!C$5), Listas!D$23,
IF(AND('Planilla pedidos'!E50=Listas!A$8, 'Planilla pedidos'!F50=Listas!C$9), Listas!D$24,
IF(AND('Planilla pedidos'!E50="", 'Planilla pedidos'!F50=Listas!C$8), Listas!D$25,
""))))))))))))))</f>
        <v/>
      </c>
    </row>
    <row r="32" spans="1:8">
      <c r="A32">
        <f>'Planilla pedidos'!A51</f>
        <v>31</v>
      </c>
      <c r="B32">
        <f>'Planilla pedidos'!C51</f>
        <v>0</v>
      </c>
      <c r="C32">
        <f>'Planilla pedidos'!D51</f>
        <v>0</v>
      </c>
      <c r="D32" t="str">
        <f>IF('Planilla pedidos'!T51=0,"OK","NO")</f>
        <v>OK</v>
      </c>
      <c r="E32">
        <f>'Planilla pedidos'!G51</f>
        <v>0</v>
      </c>
      <c r="F32">
        <f>'Planilla pedidos'!I51</f>
        <v>0</v>
      </c>
      <c r="G32" t="str">
        <f>IFERROR(VLOOKUP('Planilla pedidos'!H51,Listas!E34:G40,3,0),"")</f>
        <v/>
      </c>
      <c r="H32" t="str">
        <f>IF(AND('Planilla pedidos'!E51=Listas!A$4, 'Planilla pedidos'!F51=Listas!C$4), Listas!D$12,
IF(AND('Planilla pedidos'!E51=Listas!A$4, 'Planilla pedidos'!F51=Listas!C$6), Listas!D$13,
IF(AND('Planilla pedidos'!E51=Listas!A$4, 'Planilla pedidos'!F51=Listas!C$7), Listas!D$14,
IF(AND('Planilla pedidos'!E51=Listas!A$4, 'Planilla pedidos'!F51=Listas!C$9), Listas!D$15,
IF(AND('Planilla pedidos'!E51=Listas!A$5, 'Planilla pedidos'!F51=Listas!C$4), Listas!D$16,
IF(AND('Planilla pedidos'!E51=Listas!A$5, 'Planilla pedidos'!F51=Listas!C$7), Listas!D$17,
IF(AND('Planilla pedidos'!E51=Listas!A$5, 'Planilla pedidos'!F51=Listas!C$9), Listas!D$18,
IF(AND('Planilla pedidos'!E51=Listas!A$6, 'Planilla pedidos'!F51=Listas!C$5), Listas!D$19,
IF(AND('Planilla pedidos'!E51=Listas!A$6, 'Planilla pedidos'!F51=Listas!C$9), Listas!D$20,
IF(AND('Planilla pedidos'!E51=Listas!A$7, 'Planilla pedidos'!F51=Listas!C$5), Listas!D$21,
IF(AND('Planilla pedidos'!E51=Listas!A$7, 'Planilla pedidos'!F51=Listas!C$9), Listas!D$22,
IF(AND('Planilla pedidos'!E51=Listas!A$8, 'Planilla pedidos'!F51=Listas!C$5), Listas!D$23,
IF(AND('Planilla pedidos'!E51=Listas!A$8, 'Planilla pedidos'!F51=Listas!C$9), Listas!D$24,
IF(AND('Planilla pedidos'!E51="", 'Planilla pedidos'!F51=Listas!C$8), Listas!D$25,
""))))))))))))))</f>
        <v/>
      </c>
    </row>
    <row r="33" spans="1:8">
      <c r="A33">
        <f>'Planilla pedidos'!A52</f>
        <v>32</v>
      </c>
      <c r="B33">
        <f>'Planilla pedidos'!C52</f>
        <v>0</v>
      </c>
      <c r="C33">
        <f>'Planilla pedidos'!D52</f>
        <v>0</v>
      </c>
      <c r="D33" t="str">
        <f>IF('Planilla pedidos'!T52=0,"OK","NO")</f>
        <v>OK</v>
      </c>
      <c r="E33">
        <f>'Planilla pedidos'!G52</f>
        <v>0</v>
      </c>
      <c r="F33">
        <f>'Planilla pedidos'!I52</f>
        <v>0</v>
      </c>
      <c r="G33" t="str">
        <f>IFERROR(VLOOKUP('Planilla pedidos'!H52,Listas!E35:G41,3,0),"")</f>
        <v/>
      </c>
      <c r="H33" t="str">
        <f>IF(AND('Planilla pedidos'!E52=Listas!A$4, 'Planilla pedidos'!F52=Listas!C$4), Listas!D$12,
IF(AND('Planilla pedidos'!E52=Listas!A$4, 'Planilla pedidos'!F52=Listas!C$6), Listas!D$13,
IF(AND('Planilla pedidos'!E52=Listas!A$4, 'Planilla pedidos'!F52=Listas!C$7), Listas!D$14,
IF(AND('Planilla pedidos'!E52=Listas!A$4, 'Planilla pedidos'!F52=Listas!C$9), Listas!D$15,
IF(AND('Planilla pedidos'!E52=Listas!A$5, 'Planilla pedidos'!F52=Listas!C$4), Listas!D$16,
IF(AND('Planilla pedidos'!E52=Listas!A$5, 'Planilla pedidos'!F52=Listas!C$7), Listas!D$17,
IF(AND('Planilla pedidos'!E52=Listas!A$5, 'Planilla pedidos'!F52=Listas!C$9), Listas!D$18,
IF(AND('Planilla pedidos'!E52=Listas!A$6, 'Planilla pedidos'!F52=Listas!C$5), Listas!D$19,
IF(AND('Planilla pedidos'!E52=Listas!A$6, 'Planilla pedidos'!F52=Listas!C$9), Listas!D$20,
IF(AND('Planilla pedidos'!E52=Listas!A$7, 'Planilla pedidos'!F52=Listas!C$5), Listas!D$21,
IF(AND('Planilla pedidos'!E52=Listas!A$7, 'Planilla pedidos'!F52=Listas!C$9), Listas!D$22,
IF(AND('Planilla pedidos'!E52=Listas!A$8, 'Planilla pedidos'!F52=Listas!C$5), Listas!D$23,
IF(AND('Planilla pedidos'!E52=Listas!A$8, 'Planilla pedidos'!F52=Listas!C$9), Listas!D$24,
IF(AND('Planilla pedidos'!E52="", 'Planilla pedidos'!F52=Listas!C$8), Listas!D$25,
""))))))))))))))</f>
        <v/>
      </c>
    </row>
    <row r="34" spans="1:8">
      <c r="A34">
        <f>'Planilla pedidos'!A53</f>
        <v>33</v>
      </c>
      <c r="B34">
        <f>'Planilla pedidos'!C53</f>
        <v>0</v>
      </c>
      <c r="C34">
        <f>'Planilla pedidos'!D53</f>
        <v>0</v>
      </c>
      <c r="D34" t="str">
        <f>IF('Planilla pedidos'!T53=0,"OK","NO")</f>
        <v>OK</v>
      </c>
      <c r="E34">
        <f>'Planilla pedidos'!G53</f>
        <v>0</v>
      </c>
      <c r="F34">
        <f>'Planilla pedidos'!I53</f>
        <v>0</v>
      </c>
      <c r="G34" t="str">
        <f>IFERROR(VLOOKUP('Planilla pedidos'!H53,Listas!E36:G42,3,0),"")</f>
        <v/>
      </c>
      <c r="H34" t="str">
        <f>IF(AND('Planilla pedidos'!E53=Listas!A$4, 'Planilla pedidos'!F53=Listas!C$4), Listas!D$12,
IF(AND('Planilla pedidos'!E53=Listas!A$4, 'Planilla pedidos'!F53=Listas!C$6), Listas!D$13,
IF(AND('Planilla pedidos'!E53=Listas!A$4, 'Planilla pedidos'!F53=Listas!C$7), Listas!D$14,
IF(AND('Planilla pedidos'!E53=Listas!A$4, 'Planilla pedidos'!F53=Listas!C$9), Listas!D$15,
IF(AND('Planilla pedidos'!E53=Listas!A$5, 'Planilla pedidos'!F53=Listas!C$4), Listas!D$16,
IF(AND('Planilla pedidos'!E53=Listas!A$5, 'Planilla pedidos'!F53=Listas!C$7), Listas!D$17,
IF(AND('Planilla pedidos'!E53=Listas!A$5, 'Planilla pedidos'!F53=Listas!C$9), Listas!D$18,
IF(AND('Planilla pedidos'!E53=Listas!A$6, 'Planilla pedidos'!F53=Listas!C$5), Listas!D$19,
IF(AND('Planilla pedidos'!E53=Listas!A$6, 'Planilla pedidos'!F53=Listas!C$9), Listas!D$20,
IF(AND('Planilla pedidos'!E53=Listas!A$7, 'Planilla pedidos'!F53=Listas!C$5), Listas!D$21,
IF(AND('Planilla pedidos'!E53=Listas!A$7, 'Planilla pedidos'!F53=Listas!C$9), Listas!D$22,
IF(AND('Planilla pedidos'!E53=Listas!A$8, 'Planilla pedidos'!F53=Listas!C$5), Listas!D$23,
IF(AND('Planilla pedidos'!E53=Listas!A$8, 'Planilla pedidos'!F53=Listas!C$9), Listas!D$24,
IF(AND('Planilla pedidos'!E53="", 'Planilla pedidos'!F53=Listas!C$8), Listas!D$25,
""))))))))))))))</f>
        <v/>
      </c>
    </row>
    <row r="35" spans="1:8">
      <c r="A35">
        <f>'Planilla pedidos'!A54</f>
        <v>34</v>
      </c>
      <c r="B35">
        <f>'Planilla pedidos'!C54</f>
        <v>0</v>
      </c>
      <c r="C35">
        <f>'Planilla pedidos'!D54</f>
        <v>0</v>
      </c>
      <c r="D35" t="str">
        <f>IF('Planilla pedidos'!T54=0,"OK","NO")</f>
        <v>OK</v>
      </c>
      <c r="E35">
        <f>'Planilla pedidos'!G54</f>
        <v>0</v>
      </c>
      <c r="F35">
        <f>'Planilla pedidos'!I54</f>
        <v>0</v>
      </c>
      <c r="G35" t="str">
        <f>IFERROR(VLOOKUP('Planilla pedidos'!H54,Listas!E37:G43,3,0),"")</f>
        <v/>
      </c>
      <c r="H35" t="str">
        <f>IF(AND('Planilla pedidos'!E54=Listas!A$4, 'Planilla pedidos'!F54=Listas!C$4), Listas!D$12,
IF(AND('Planilla pedidos'!E54=Listas!A$4, 'Planilla pedidos'!F54=Listas!C$6), Listas!D$13,
IF(AND('Planilla pedidos'!E54=Listas!A$4, 'Planilla pedidos'!F54=Listas!C$7), Listas!D$14,
IF(AND('Planilla pedidos'!E54=Listas!A$4, 'Planilla pedidos'!F54=Listas!C$9), Listas!D$15,
IF(AND('Planilla pedidos'!E54=Listas!A$5, 'Planilla pedidos'!F54=Listas!C$4), Listas!D$16,
IF(AND('Planilla pedidos'!E54=Listas!A$5, 'Planilla pedidos'!F54=Listas!C$7), Listas!D$17,
IF(AND('Planilla pedidos'!E54=Listas!A$5, 'Planilla pedidos'!F54=Listas!C$9), Listas!D$18,
IF(AND('Planilla pedidos'!E54=Listas!A$6, 'Planilla pedidos'!F54=Listas!C$5), Listas!D$19,
IF(AND('Planilla pedidos'!E54=Listas!A$6, 'Planilla pedidos'!F54=Listas!C$9), Listas!D$20,
IF(AND('Planilla pedidos'!E54=Listas!A$7, 'Planilla pedidos'!F54=Listas!C$5), Listas!D$21,
IF(AND('Planilla pedidos'!E54=Listas!A$7, 'Planilla pedidos'!F54=Listas!C$9), Listas!D$22,
IF(AND('Planilla pedidos'!E54=Listas!A$8, 'Planilla pedidos'!F54=Listas!C$5), Listas!D$23,
IF(AND('Planilla pedidos'!E54=Listas!A$8, 'Planilla pedidos'!F54=Listas!C$9), Listas!D$24,
IF(AND('Planilla pedidos'!E54="", 'Planilla pedidos'!F54=Listas!C$8), Listas!D$25,
""))))))))))))))</f>
        <v/>
      </c>
    </row>
    <row r="36" spans="1:8">
      <c r="A36">
        <f>'Planilla pedidos'!A55</f>
        <v>35</v>
      </c>
      <c r="B36">
        <f>'Planilla pedidos'!C55</f>
        <v>0</v>
      </c>
      <c r="C36">
        <f>'Planilla pedidos'!D55</f>
        <v>0</v>
      </c>
      <c r="D36" t="str">
        <f>IF('Planilla pedidos'!T55=0,"OK","NO")</f>
        <v>OK</v>
      </c>
      <c r="E36">
        <f>'Planilla pedidos'!G55</f>
        <v>0</v>
      </c>
      <c r="F36">
        <f>'Planilla pedidos'!I55</f>
        <v>0</v>
      </c>
      <c r="G36" t="str">
        <f>IFERROR(VLOOKUP('Planilla pedidos'!H55,Listas!E38:G44,3,0),"")</f>
        <v/>
      </c>
      <c r="H36" t="str">
        <f>IF(AND('Planilla pedidos'!E55=Listas!A$4, 'Planilla pedidos'!F55=Listas!C$4), Listas!D$12,
IF(AND('Planilla pedidos'!E55=Listas!A$4, 'Planilla pedidos'!F55=Listas!C$6), Listas!D$13,
IF(AND('Planilla pedidos'!E55=Listas!A$4, 'Planilla pedidos'!F55=Listas!C$7), Listas!D$14,
IF(AND('Planilla pedidos'!E55=Listas!A$4, 'Planilla pedidos'!F55=Listas!C$9), Listas!D$15,
IF(AND('Planilla pedidos'!E55=Listas!A$5, 'Planilla pedidos'!F55=Listas!C$4), Listas!D$16,
IF(AND('Planilla pedidos'!E55=Listas!A$5, 'Planilla pedidos'!F55=Listas!C$7), Listas!D$17,
IF(AND('Planilla pedidos'!E55=Listas!A$5, 'Planilla pedidos'!F55=Listas!C$9), Listas!D$18,
IF(AND('Planilla pedidos'!E55=Listas!A$6, 'Planilla pedidos'!F55=Listas!C$5), Listas!D$19,
IF(AND('Planilla pedidos'!E55=Listas!A$6, 'Planilla pedidos'!F55=Listas!C$9), Listas!D$20,
IF(AND('Planilla pedidos'!E55=Listas!A$7, 'Planilla pedidos'!F55=Listas!C$5), Listas!D$21,
IF(AND('Planilla pedidos'!E55=Listas!A$7, 'Planilla pedidos'!F55=Listas!C$9), Listas!D$22,
IF(AND('Planilla pedidos'!E55=Listas!A$8, 'Planilla pedidos'!F55=Listas!C$5), Listas!D$23,
IF(AND('Planilla pedidos'!E55=Listas!A$8, 'Planilla pedidos'!F55=Listas!C$9), Listas!D$24,
IF(AND('Planilla pedidos'!E55="", 'Planilla pedidos'!F55=Listas!C$8), Listas!D$25,
""))))))))))))))</f>
        <v/>
      </c>
    </row>
    <row r="37" spans="1:8">
      <c r="A37">
        <f>'Planilla pedidos'!A56</f>
        <v>36</v>
      </c>
      <c r="B37">
        <f>'Planilla pedidos'!C56</f>
        <v>0</v>
      </c>
      <c r="C37">
        <f>'Planilla pedidos'!D56</f>
        <v>0</v>
      </c>
      <c r="D37" t="str">
        <f>IF('Planilla pedidos'!T56=0,"OK","NO")</f>
        <v>OK</v>
      </c>
      <c r="E37">
        <f>'Planilla pedidos'!G56</f>
        <v>0</v>
      </c>
      <c r="F37">
        <f>'Planilla pedidos'!I56</f>
        <v>0</v>
      </c>
      <c r="G37" t="str">
        <f>IFERROR(VLOOKUP('Planilla pedidos'!H56,Listas!E39:G45,3,0),"")</f>
        <v/>
      </c>
      <c r="H37" t="str">
        <f>IF(AND('Planilla pedidos'!E56=Listas!A$4, 'Planilla pedidos'!F56=Listas!C$4), Listas!D$12,
IF(AND('Planilla pedidos'!E56=Listas!A$4, 'Planilla pedidos'!F56=Listas!C$6), Listas!D$13,
IF(AND('Planilla pedidos'!E56=Listas!A$4, 'Planilla pedidos'!F56=Listas!C$7), Listas!D$14,
IF(AND('Planilla pedidos'!E56=Listas!A$4, 'Planilla pedidos'!F56=Listas!C$9), Listas!D$15,
IF(AND('Planilla pedidos'!E56=Listas!A$5, 'Planilla pedidos'!F56=Listas!C$4), Listas!D$16,
IF(AND('Planilla pedidos'!E56=Listas!A$5, 'Planilla pedidos'!F56=Listas!C$7), Listas!D$17,
IF(AND('Planilla pedidos'!E56=Listas!A$5, 'Planilla pedidos'!F56=Listas!C$9), Listas!D$18,
IF(AND('Planilla pedidos'!E56=Listas!A$6, 'Planilla pedidos'!F56=Listas!C$5), Listas!D$19,
IF(AND('Planilla pedidos'!E56=Listas!A$6, 'Planilla pedidos'!F56=Listas!C$9), Listas!D$20,
IF(AND('Planilla pedidos'!E56=Listas!A$7, 'Planilla pedidos'!F56=Listas!C$5), Listas!D$21,
IF(AND('Planilla pedidos'!E56=Listas!A$7, 'Planilla pedidos'!F56=Listas!C$9), Listas!D$22,
IF(AND('Planilla pedidos'!E56=Listas!A$8, 'Planilla pedidos'!F56=Listas!C$5), Listas!D$23,
IF(AND('Planilla pedidos'!E56=Listas!A$8, 'Planilla pedidos'!F56=Listas!C$9), Listas!D$24,
IF(AND('Planilla pedidos'!E56="", 'Planilla pedidos'!F56=Listas!C$8), Listas!D$25,
""))))))))))))))</f>
        <v/>
      </c>
    </row>
    <row r="38" spans="1:8">
      <c r="A38">
        <f>'Planilla pedidos'!A57</f>
        <v>37</v>
      </c>
      <c r="B38">
        <f>'Planilla pedidos'!C57</f>
        <v>0</v>
      </c>
      <c r="C38">
        <f>'Planilla pedidos'!D57</f>
        <v>0</v>
      </c>
      <c r="D38" t="str">
        <f>IF('Planilla pedidos'!T57=0,"OK","NO")</f>
        <v>OK</v>
      </c>
      <c r="E38">
        <f>'Planilla pedidos'!G57</f>
        <v>0</v>
      </c>
      <c r="F38">
        <f>'Planilla pedidos'!I57</f>
        <v>0</v>
      </c>
      <c r="G38" t="str">
        <f>IFERROR(VLOOKUP('Planilla pedidos'!H57,Listas!E40:G46,3,0),"")</f>
        <v/>
      </c>
      <c r="H38" t="str">
        <f>IF(AND('Planilla pedidos'!E57=Listas!A$4, 'Planilla pedidos'!F57=Listas!C$4), Listas!D$12,
IF(AND('Planilla pedidos'!E57=Listas!A$4, 'Planilla pedidos'!F57=Listas!C$6), Listas!D$13,
IF(AND('Planilla pedidos'!E57=Listas!A$4, 'Planilla pedidos'!F57=Listas!C$7), Listas!D$14,
IF(AND('Planilla pedidos'!E57=Listas!A$4, 'Planilla pedidos'!F57=Listas!C$9), Listas!D$15,
IF(AND('Planilla pedidos'!E57=Listas!A$5, 'Planilla pedidos'!F57=Listas!C$4), Listas!D$16,
IF(AND('Planilla pedidos'!E57=Listas!A$5, 'Planilla pedidos'!F57=Listas!C$7), Listas!D$17,
IF(AND('Planilla pedidos'!E57=Listas!A$5, 'Planilla pedidos'!F57=Listas!C$9), Listas!D$18,
IF(AND('Planilla pedidos'!E57=Listas!A$6, 'Planilla pedidos'!F57=Listas!C$5), Listas!D$19,
IF(AND('Planilla pedidos'!E57=Listas!A$6, 'Planilla pedidos'!F57=Listas!C$9), Listas!D$20,
IF(AND('Planilla pedidos'!E57=Listas!A$7, 'Planilla pedidos'!F57=Listas!C$5), Listas!D$21,
IF(AND('Planilla pedidos'!E57=Listas!A$7, 'Planilla pedidos'!F57=Listas!C$9), Listas!D$22,
IF(AND('Planilla pedidos'!E57=Listas!A$8, 'Planilla pedidos'!F57=Listas!C$5), Listas!D$23,
IF(AND('Planilla pedidos'!E57=Listas!A$8, 'Planilla pedidos'!F57=Listas!C$9), Listas!D$24,
IF(AND('Planilla pedidos'!E57="", 'Planilla pedidos'!F57=Listas!C$8), Listas!D$25,
""))))))))))))))</f>
        <v/>
      </c>
    </row>
    <row r="39" spans="1:8">
      <c r="A39">
        <f>'Planilla pedidos'!A58</f>
        <v>38</v>
      </c>
      <c r="B39">
        <f>'Planilla pedidos'!C58</f>
        <v>0</v>
      </c>
      <c r="C39">
        <f>'Planilla pedidos'!D58</f>
        <v>0</v>
      </c>
      <c r="D39" t="str">
        <f>IF('Planilla pedidos'!T58=0,"OK","NO")</f>
        <v>OK</v>
      </c>
      <c r="E39">
        <f>'Planilla pedidos'!G58</f>
        <v>0</v>
      </c>
      <c r="F39">
        <f>'Planilla pedidos'!I58</f>
        <v>0</v>
      </c>
      <c r="G39" t="str">
        <f>IFERROR(VLOOKUP('Planilla pedidos'!H58,Listas!E41:G47,3,0),"")</f>
        <v/>
      </c>
      <c r="H39" t="str">
        <f>IF(AND('Planilla pedidos'!E58=Listas!A$4, 'Planilla pedidos'!F58=Listas!C$4), Listas!D$12,
IF(AND('Planilla pedidos'!E58=Listas!A$4, 'Planilla pedidos'!F58=Listas!C$6), Listas!D$13,
IF(AND('Planilla pedidos'!E58=Listas!A$4, 'Planilla pedidos'!F58=Listas!C$7), Listas!D$14,
IF(AND('Planilla pedidos'!E58=Listas!A$4, 'Planilla pedidos'!F58=Listas!C$9), Listas!D$15,
IF(AND('Planilla pedidos'!E58=Listas!A$5, 'Planilla pedidos'!F58=Listas!C$4), Listas!D$16,
IF(AND('Planilla pedidos'!E58=Listas!A$5, 'Planilla pedidos'!F58=Listas!C$7), Listas!D$17,
IF(AND('Planilla pedidos'!E58=Listas!A$5, 'Planilla pedidos'!F58=Listas!C$9), Listas!D$18,
IF(AND('Planilla pedidos'!E58=Listas!A$6, 'Planilla pedidos'!F58=Listas!C$5), Listas!D$19,
IF(AND('Planilla pedidos'!E58=Listas!A$6, 'Planilla pedidos'!F58=Listas!C$9), Listas!D$20,
IF(AND('Planilla pedidos'!E58=Listas!A$7, 'Planilla pedidos'!F58=Listas!C$5), Listas!D$21,
IF(AND('Planilla pedidos'!E58=Listas!A$7, 'Planilla pedidos'!F58=Listas!C$9), Listas!D$22,
IF(AND('Planilla pedidos'!E58=Listas!A$8, 'Planilla pedidos'!F58=Listas!C$5), Listas!D$23,
IF(AND('Planilla pedidos'!E58=Listas!A$8, 'Planilla pedidos'!F58=Listas!C$9), Listas!D$24,
IF(AND('Planilla pedidos'!E58="", 'Planilla pedidos'!F58=Listas!C$8), Listas!D$25,
""))))))))))))))</f>
        <v/>
      </c>
    </row>
    <row r="40" spans="1:8">
      <c r="A40">
        <f>'Planilla pedidos'!A59</f>
        <v>39</v>
      </c>
      <c r="B40">
        <f>'Planilla pedidos'!C59</f>
        <v>0</v>
      </c>
      <c r="C40">
        <f>'Planilla pedidos'!D59</f>
        <v>0</v>
      </c>
      <c r="D40" t="str">
        <f>IF('Planilla pedidos'!T59=0,"OK","NO")</f>
        <v>OK</v>
      </c>
      <c r="E40">
        <f>'Planilla pedidos'!G59</f>
        <v>0</v>
      </c>
      <c r="F40">
        <f>'Planilla pedidos'!I59</f>
        <v>0</v>
      </c>
      <c r="G40" t="str">
        <f>IFERROR(VLOOKUP('Planilla pedidos'!H59,Listas!E42:G48,3,0),"")</f>
        <v/>
      </c>
      <c r="H40" t="str">
        <f>IF(AND('Planilla pedidos'!E59=Listas!A$4, 'Planilla pedidos'!F59=Listas!C$4), Listas!D$12,
IF(AND('Planilla pedidos'!E59=Listas!A$4, 'Planilla pedidos'!F59=Listas!C$6), Listas!D$13,
IF(AND('Planilla pedidos'!E59=Listas!A$4, 'Planilla pedidos'!F59=Listas!C$7), Listas!D$14,
IF(AND('Planilla pedidos'!E59=Listas!A$4, 'Planilla pedidos'!F59=Listas!C$9), Listas!D$15,
IF(AND('Planilla pedidos'!E59=Listas!A$5, 'Planilla pedidos'!F59=Listas!C$4), Listas!D$16,
IF(AND('Planilla pedidos'!E59=Listas!A$5, 'Planilla pedidos'!F59=Listas!C$7), Listas!D$17,
IF(AND('Planilla pedidos'!E59=Listas!A$5, 'Planilla pedidos'!F59=Listas!C$9), Listas!D$18,
IF(AND('Planilla pedidos'!E59=Listas!A$6, 'Planilla pedidos'!F59=Listas!C$5), Listas!D$19,
IF(AND('Planilla pedidos'!E59=Listas!A$6, 'Planilla pedidos'!F59=Listas!C$9), Listas!D$20,
IF(AND('Planilla pedidos'!E59=Listas!A$7, 'Planilla pedidos'!F59=Listas!C$5), Listas!D$21,
IF(AND('Planilla pedidos'!E59=Listas!A$7, 'Planilla pedidos'!F59=Listas!C$9), Listas!D$22,
IF(AND('Planilla pedidos'!E59=Listas!A$8, 'Planilla pedidos'!F59=Listas!C$5), Listas!D$23,
IF(AND('Planilla pedidos'!E59=Listas!A$8, 'Planilla pedidos'!F59=Listas!C$9), Listas!D$24,
IF(AND('Planilla pedidos'!E59="", 'Planilla pedidos'!F59=Listas!C$8), Listas!D$25,
""))))))))))))))</f>
        <v/>
      </c>
    </row>
    <row r="41" spans="1:8">
      <c r="A41">
        <f>'Planilla pedidos'!A60</f>
        <v>40</v>
      </c>
      <c r="B41">
        <f>'Planilla pedidos'!C60</f>
        <v>0</v>
      </c>
      <c r="C41">
        <f>'Planilla pedidos'!D60</f>
        <v>0</v>
      </c>
      <c r="D41" t="str">
        <f>IF('Planilla pedidos'!T60=0,"OK","NO")</f>
        <v>OK</v>
      </c>
      <c r="E41">
        <f>'Planilla pedidos'!G60</f>
        <v>0</v>
      </c>
      <c r="F41">
        <f>'Planilla pedidos'!I60</f>
        <v>0</v>
      </c>
      <c r="G41" t="str">
        <f>IFERROR(VLOOKUP('Planilla pedidos'!H60,Listas!E43:G49,3,0),"")</f>
        <v/>
      </c>
      <c r="H41" t="str">
        <f>IF(AND('Planilla pedidos'!E60=Listas!A$4, 'Planilla pedidos'!F60=Listas!C$4), Listas!D$12,
IF(AND('Planilla pedidos'!E60=Listas!A$4, 'Planilla pedidos'!F60=Listas!C$6), Listas!D$13,
IF(AND('Planilla pedidos'!E60=Listas!A$4, 'Planilla pedidos'!F60=Listas!C$7), Listas!D$14,
IF(AND('Planilla pedidos'!E60=Listas!A$4, 'Planilla pedidos'!F60=Listas!C$9), Listas!D$15,
IF(AND('Planilla pedidos'!E60=Listas!A$5, 'Planilla pedidos'!F60=Listas!C$4), Listas!D$16,
IF(AND('Planilla pedidos'!E60=Listas!A$5, 'Planilla pedidos'!F60=Listas!C$7), Listas!D$17,
IF(AND('Planilla pedidos'!E60=Listas!A$5, 'Planilla pedidos'!F60=Listas!C$9), Listas!D$18,
IF(AND('Planilla pedidos'!E60=Listas!A$6, 'Planilla pedidos'!F60=Listas!C$5), Listas!D$19,
IF(AND('Planilla pedidos'!E60=Listas!A$6, 'Planilla pedidos'!F60=Listas!C$9), Listas!D$20,
IF(AND('Planilla pedidos'!E60=Listas!A$7, 'Planilla pedidos'!F60=Listas!C$5), Listas!D$21,
IF(AND('Planilla pedidos'!E60=Listas!A$7, 'Planilla pedidos'!F60=Listas!C$9), Listas!D$22,
IF(AND('Planilla pedidos'!E60=Listas!A$8, 'Planilla pedidos'!F60=Listas!C$5), Listas!D$23,
IF(AND('Planilla pedidos'!E60=Listas!A$8, 'Planilla pedidos'!F60=Listas!C$9), Listas!D$24,
IF(AND('Planilla pedidos'!E60="", 'Planilla pedidos'!F60=Listas!C$8), Listas!D$25,
""))))))))))))))</f>
        <v/>
      </c>
    </row>
    <row r="42" spans="1:8">
      <c r="A42">
        <f>'Planilla pedidos'!A61</f>
        <v>41</v>
      </c>
      <c r="B42">
        <f>'Planilla pedidos'!C61</f>
        <v>0</v>
      </c>
      <c r="C42">
        <f>'Planilla pedidos'!D61</f>
        <v>0</v>
      </c>
      <c r="D42" t="str">
        <f>IF('Planilla pedidos'!T61=0,"OK","NO")</f>
        <v>OK</v>
      </c>
      <c r="E42">
        <f>'Planilla pedidos'!G61</f>
        <v>0</v>
      </c>
      <c r="F42">
        <f>'Planilla pedidos'!I61</f>
        <v>0</v>
      </c>
      <c r="G42" t="str">
        <f>IFERROR(VLOOKUP('Planilla pedidos'!H61,Listas!E44:G50,3,0),"")</f>
        <v/>
      </c>
      <c r="H42" t="str">
        <f>IF(AND('Planilla pedidos'!E61=Listas!A$4, 'Planilla pedidos'!F61=Listas!C$4), Listas!D$12,
IF(AND('Planilla pedidos'!E61=Listas!A$4, 'Planilla pedidos'!F61=Listas!C$6), Listas!D$13,
IF(AND('Planilla pedidos'!E61=Listas!A$4, 'Planilla pedidos'!F61=Listas!C$7), Listas!D$14,
IF(AND('Planilla pedidos'!E61=Listas!A$4, 'Planilla pedidos'!F61=Listas!C$9), Listas!D$15,
IF(AND('Planilla pedidos'!E61=Listas!A$5, 'Planilla pedidos'!F61=Listas!C$4), Listas!D$16,
IF(AND('Planilla pedidos'!E61=Listas!A$5, 'Planilla pedidos'!F61=Listas!C$7), Listas!D$17,
IF(AND('Planilla pedidos'!E61=Listas!A$5, 'Planilla pedidos'!F61=Listas!C$9), Listas!D$18,
IF(AND('Planilla pedidos'!E61=Listas!A$6, 'Planilla pedidos'!F61=Listas!C$5), Listas!D$19,
IF(AND('Planilla pedidos'!E61=Listas!A$6, 'Planilla pedidos'!F61=Listas!C$9), Listas!D$20,
IF(AND('Planilla pedidos'!E61=Listas!A$7, 'Planilla pedidos'!F61=Listas!C$5), Listas!D$21,
IF(AND('Planilla pedidos'!E61=Listas!A$7, 'Planilla pedidos'!F61=Listas!C$9), Listas!D$22,
IF(AND('Planilla pedidos'!E61=Listas!A$8, 'Planilla pedidos'!F61=Listas!C$5), Listas!D$23,
IF(AND('Planilla pedidos'!E61=Listas!A$8, 'Planilla pedidos'!F61=Listas!C$9), Listas!D$24,
IF(AND('Planilla pedidos'!E61="", 'Planilla pedidos'!F61=Listas!C$8), Listas!D$25,
""))))))))))))))</f>
        <v/>
      </c>
    </row>
    <row r="43" spans="1:8">
      <c r="A43">
        <f>'Planilla pedidos'!A62</f>
        <v>42</v>
      </c>
      <c r="B43">
        <f>'Planilla pedidos'!C62</f>
        <v>0</v>
      </c>
      <c r="C43">
        <f>'Planilla pedidos'!D62</f>
        <v>0</v>
      </c>
      <c r="D43" t="str">
        <f>IF('Planilla pedidos'!T62=0,"OK","NO")</f>
        <v>OK</v>
      </c>
      <c r="E43">
        <f>'Planilla pedidos'!G62</f>
        <v>0</v>
      </c>
      <c r="F43">
        <f>'Planilla pedidos'!I62</f>
        <v>0</v>
      </c>
      <c r="G43" t="str">
        <f>IFERROR(VLOOKUP('Planilla pedidos'!H62,Listas!E45:G51,3,0),"")</f>
        <v/>
      </c>
      <c r="H43" t="str">
        <f>IF(AND('Planilla pedidos'!E62=Listas!A$4, 'Planilla pedidos'!F62=Listas!C$4), Listas!D$12,
IF(AND('Planilla pedidos'!E62=Listas!A$4, 'Planilla pedidos'!F62=Listas!C$6), Listas!D$13,
IF(AND('Planilla pedidos'!E62=Listas!A$4, 'Planilla pedidos'!F62=Listas!C$7), Listas!D$14,
IF(AND('Planilla pedidos'!E62=Listas!A$4, 'Planilla pedidos'!F62=Listas!C$9), Listas!D$15,
IF(AND('Planilla pedidos'!E62=Listas!A$5, 'Planilla pedidos'!F62=Listas!C$4), Listas!D$16,
IF(AND('Planilla pedidos'!E62=Listas!A$5, 'Planilla pedidos'!F62=Listas!C$7), Listas!D$17,
IF(AND('Planilla pedidos'!E62=Listas!A$5, 'Planilla pedidos'!F62=Listas!C$9), Listas!D$18,
IF(AND('Planilla pedidos'!E62=Listas!A$6, 'Planilla pedidos'!F62=Listas!C$5), Listas!D$19,
IF(AND('Planilla pedidos'!E62=Listas!A$6, 'Planilla pedidos'!F62=Listas!C$9), Listas!D$20,
IF(AND('Planilla pedidos'!E62=Listas!A$7, 'Planilla pedidos'!F62=Listas!C$5), Listas!D$21,
IF(AND('Planilla pedidos'!E62=Listas!A$7, 'Planilla pedidos'!F62=Listas!C$9), Listas!D$22,
IF(AND('Planilla pedidos'!E62=Listas!A$8, 'Planilla pedidos'!F62=Listas!C$5), Listas!D$23,
IF(AND('Planilla pedidos'!E62=Listas!A$8, 'Planilla pedidos'!F62=Listas!C$9), Listas!D$24,
IF(AND('Planilla pedidos'!E62="", 'Planilla pedidos'!F62=Listas!C$8), Listas!D$25,
""))))))))))))))</f>
        <v/>
      </c>
    </row>
    <row r="44" spans="1:8">
      <c r="A44">
        <f>'Planilla pedidos'!A63</f>
        <v>43</v>
      </c>
      <c r="B44">
        <f>'Planilla pedidos'!C63</f>
        <v>0</v>
      </c>
      <c r="C44">
        <f>'Planilla pedidos'!D63</f>
        <v>0</v>
      </c>
      <c r="D44" t="str">
        <f>IF('Planilla pedidos'!T63=0,"OK","NO")</f>
        <v>OK</v>
      </c>
      <c r="E44">
        <f>'Planilla pedidos'!G63</f>
        <v>0</v>
      </c>
      <c r="F44">
        <f>'Planilla pedidos'!I63</f>
        <v>0</v>
      </c>
      <c r="G44" t="str">
        <f>IFERROR(VLOOKUP('Planilla pedidos'!H63,Listas!E46:G52,3,0),"")</f>
        <v/>
      </c>
      <c r="H44" t="str">
        <f>IF(AND('Planilla pedidos'!E63=Listas!A$4, 'Planilla pedidos'!F63=Listas!C$4), Listas!D$12,
IF(AND('Planilla pedidos'!E63=Listas!A$4, 'Planilla pedidos'!F63=Listas!C$6), Listas!D$13,
IF(AND('Planilla pedidos'!E63=Listas!A$4, 'Planilla pedidos'!F63=Listas!C$7), Listas!D$14,
IF(AND('Planilla pedidos'!E63=Listas!A$4, 'Planilla pedidos'!F63=Listas!C$9), Listas!D$15,
IF(AND('Planilla pedidos'!E63=Listas!A$5, 'Planilla pedidos'!F63=Listas!C$4), Listas!D$16,
IF(AND('Planilla pedidos'!E63=Listas!A$5, 'Planilla pedidos'!F63=Listas!C$7), Listas!D$17,
IF(AND('Planilla pedidos'!E63=Listas!A$5, 'Planilla pedidos'!F63=Listas!C$9), Listas!D$18,
IF(AND('Planilla pedidos'!E63=Listas!A$6, 'Planilla pedidos'!F63=Listas!C$5), Listas!D$19,
IF(AND('Planilla pedidos'!E63=Listas!A$6, 'Planilla pedidos'!F63=Listas!C$9), Listas!D$20,
IF(AND('Planilla pedidos'!E63=Listas!A$7, 'Planilla pedidos'!F63=Listas!C$5), Listas!D$21,
IF(AND('Planilla pedidos'!E63=Listas!A$7, 'Planilla pedidos'!F63=Listas!C$9), Listas!D$22,
IF(AND('Planilla pedidos'!E63=Listas!A$8, 'Planilla pedidos'!F63=Listas!C$5), Listas!D$23,
IF(AND('Planilla pedidos'!E63=Listas!A$8, 'Planilla pedidos'!F63=Listas!C$9), Listas!D$24,
IF(AND('Planilla pedidos'!E63="", 'Planilla pedidos'!F63=Listas!C$8), Listas!D$25,
""))))))))))))))</f>
        <v/>
      </c>
    </row>
    <row r="45" spans="1:8">
      <c r="A45">
        <f>'Planilla pedidos'!A64</f>
        <v>44</v>
      </c>
      <c r="B45">
        <f>'Planilla pedidos'!C64</f>
        <v>0</v>
      </c>
      <c r="C45">
        <f>'Planilla pedidos'!D64</f>
        <v>0</v>
      </c>
      <c r="D45" t="str">
        <f>IF('Planilla pedidos'!T64=0,"OK","NO")</f>
        <v>OK</v>
      </c>
      <c r="E45">
        <f>'Planilla pedidos'!G64</f>
        <v>0</v>
      </c>
      <c r="F45">
        <f>'Planilla pedidos'!I64</f>
        <v>0</v>
      </c>
      <c r="G45" t="str">
        <f>IFERROR(VLOOKUP('Planilla pedidos'!H64,Listas!E47:G53,3,0),"")</f>
        <v/>
      </c>
      <c r="H45" t="str">
        <f>IF(AND('Planilla pedidos'!E64=Listas!A$4, 'Planilla pedidos'!F64=Listas!C$4), Listas!D$12,
IF(AND('Planilla pedidos'!E64=Listas!A$4, 'Planilla pedidos'!F64=Listas!C$6), Listas!D$13,
IF(AND('Planilla pedidos'!E64=Listas!A$4, 'Planilla pedidos'!F64=Listas!C$7), Listas!D$14,
IF(AND('Planilla pedidos'!E64=Listas!A$4, 'Planilla pedidos'!F64=Listas!C$9), Listas!D$15,
IF(AND('Planilla pedidos'!E64=Listas!A$5, 'Planilla pedidos'!F64=Listas!C$4), Listas!D$16,
IF(AND('Planilla pedidos'!E64=Listas!A$5, 'Planilla pedidos'!F64=Listas!C$7), Listas!D$17,
IF(AND('Planilla pedidos'!E64=Listas!A$5, 'Planilla pedidos'!F64=Listas!C$9), Listas!D$18,
IF(AND('Planilla pedidos'!E64=Listas!A$6, 'Planilla pedidos'!F64=Listas!C$5), Listas!D$19,
IF(AND('Planilla pedidos'!E64=Listas!A$6, 'Planilla pedidos'!F64=Listas!C$9), Listas!D$20,
IF(AND('Planilla pedidos'!E64=Listas!A$7, 'Planilla pedidos'!F64=Listas!C$5), Listas!D$21,
IF(AND('Planilla pedidos'!E64=Listas!A$7, 'Planilla pedidos'!F64=Listas!C$9), Listas!D$22,
IF(AND('Planilla pedidos'!E64=Listas!A$8, 'Planilla pedidos'!F64=Listas!C$5), Listas!D$23,
IF(AND('Planilla pedidos'!E64=Listas!A$8, 'Planilla pedidos'!F64=Listas!C$9), Listas!D$24,
IF(AND('Planilla pedidos'!E64="", 'Planilla pedidos'!F64=Listas!C$8), Listas!D$25,
""))))))))))))))</f>
        <v/>
      </c>
    </row>
    <row r="46" spans="1:8">
      <c r="A46">
        <f>'Planilla pedidos'!A65</f>
        <v>45</v>
      </c>
      <c r="B46">
        <f>'Planilla pedidos'!C65</f>
        <v>0</v>
      </c>
      <c r="C46">
        <f>'Planilla pedidos'!D65</f>
        <v>0</v>
      </c>
      <c r="D46" t="str">
        <f>IF('Planilla pedidos'!T65=0,"OK","NO")</f>
        <v>OK</v>
      </c>
      <c r="E46">
        <f>'Planilla pedidos'!G65</f>
        <v>0</v>
      </c>
      <c r="F46">
        <f>'Planilla pedidos'!I65</f>
        <v>0</v>
      </c>
      <c r="G46" t="str">
        <f>IFERROR(VLOOKUP('Planilla pedidos'!H65,Listas!E48:G54,3,0),"")</f>
        <v/>
      </c>
      <c r="H46" t="str">
        <f>IF(AND('Planilla pedidos'!E65=Listas!A$4, 'Planilla pedidos'!F65=Listas!C$4), Listas!D$12,
IF(AND('Planilla pedidos'!E65=Listas!A$4, 'Planilla pedidos'!F65=Listas!C$6), Listas!D$13,
IF(AND('Planilla pedidos'!E65=Listas!A$4, 'Planilla pedidos'!F65=Listas!C$7), Listas!D$14,
IF(AND('Planilla pedidos'!E65=Listas!A$4, 'Planilla pedidos'!F65=Listas!C$9), Listas!D$15,
IF(AND('Planilla pedidos'!E65=Listas!A$5, 'Planilla pedidos'!F65=Listas!C$4), Listas!D$16,
IF(AND('Planilla pedidos'!E65=Listas!A$5, 'Planilla pedidos'!F65=Listas!C$7), Listas!D$17,
IF(AND('Planilla pedidos'!E65=Listas!A$5, 'Planilla pedidos'!F65=Listas!C$9), Listas!D$18,
IF(AND('Planilla pedidos'!E65=Listas!A$6, 'Planilla pedidos'!F65=Listas!C$5), Listas!D$19,
IF(AND('Planilla pedidos'!E65=Listas!A$6, 'Planilla pedidos'!F65=Listas!C$9), Listas!D$20,
IF(AND('Planilla pedidos'!E65=Listas!A$7, 'Planilla pedidos'!F65=Listas!C$5), Listas!D$21,
IF(AND('Planilla pedidos'!E65=Listas!A$7, 'Planilla pedidos'!F65=Listas!C$9), Listas!D$22,
IF(AND('Planilla pedidos'!E65=Listas!A$8, 'Planilla pedidos'!F65=Listas!C$5), Listas!D$23,
IF(AND('Planilla pedidos'!E65=Listas!A$8, 'Planilla pedidos'!F65=Listas!C$9), Listas!D$24,
IF(AND('Planilla pedidos'!E65="", 'Planilla pedidos'!F65=Listas!C$8), Listas!D$25,
""))))))))))))))</f>
        <v/>
      </c>
    </row>
    <row r="47" spans="1:8">
      <c r="A47">
        <f>'Planilla pedidos'!A66</f>
        <v>46</v>
      </c>
      <c r="B47">
        <f>'Planilla pedidos'!C66</f>
        <v>0</v>
      </c>
      <c r="C47">
        <f>'Planilla pedidos'!D66</f>
        <v>0</v>
      </c>
      <c r="D47" t="str">
        <f>IF('Planilla pedidos'!T66=0,"OK","NO")</f>
        <v>OK</v>
      </c>
      <c r="E47">
        <f>'Planilla pedidos'!G66</f>
        <v>0</v>
      </c>
      <c r="F47">
        <f>'Planilla pedidos'!I66</f>
        <v>0</v>
      </c>
      <c r="G47" t="str">
        <f>IFERROR(VLOOKUP('Planilla pedidos'!H66,Listas!E49:G55,3,0),"")</f>
        <v/>
      </c>
      <c r="H47" t="str">
        <f>IF(AND('Planilla pedidos'!E66=Listas!A$4, 'Planilla pedidos'!F66=Listas!C$4), Listas!D$12,
IF(AND('Planilla pedidos'!E66=Listas!A$4, 'Planilla pedidos'!F66=Listas!C$6), Listas!D$13,
IF(AND('Planilla pedidos'!E66=Listas!A$4, 'Planilla pedidos'!F66=Listas!C$7), Listas!D$14,
IF(AND('Planilla pedidos'!E66=Listas!A$4, 'Planilla pedidos'!F66=Listas!C$9), Listas!D$15,
IF(AND('Planilla pedidos'!E66=Listas!A$5, 'Planilla pedidos'!F66=Listas!C$4), Listas!D$16,
IF(AND('Planilla pedidos'!E66=Listas!A$5, 'Planilla pedidos'!F66=Listas!C$7), Listas!D$17,
IF(AND('Planilla pedidos'!E66=Listas!A$5, 'Planilla pedidos'!F66=Listas!C$9), Listas!D$18,
IF(AND('Planilla pedidos'!E66=Listas!A$6, 'Planilla pedidos'!F66=Listas!C$5), Listas!D$19,
IF(AND('Planilla pedidos'!E66=Listas!A$6, 'Planilla pedidos'!F66=Listas!C$9), Listas!D$20,
IF(AND('Planilla pedidos'!E66=Listas!A$7, 'Planilla pedidos'!F66=Listas!C$5), Listas!D$21,
IF(AND('Planilla pedidos'!E66=Listas!A$7, 'Planilla pedidos'!F66=Listas!C$9), Listas!D$22,
IF(AND('Planilla pedidos'!E66=Listas!A$8, 'Planilla pedidos'!F66=Listas!C$5), Listas!D$23,
IF(AND('Planilla pedidos'!E66=Listas!A$8, 'Planilla pedidos'!F66=Listas!C$9), Listas!D$24,
IF(AND('Planilla pedidos'!E66="", 'Planilla pedidos'!F66=Listas!C$8), Listas!D$25,
""))))))))))))))</f>
        <v/>
      </c>
    </row>
    <row r="48" spans="1:8">
      <c r="A48">
        <f>'Planilla pedidos'!A67</f>
        <v>47</v>
      </c>
      <c r="B48">
        <f>'Planilla pedidos'!C67</f>
        <v>0</v>
      </c>
      <c r="C48">
        <f>'Planilla pedidos'!D67</f>
        <v>0</v>
      </c>
      <c r="D48" t="str">
        <f>IF('Planilla pedidos'!T67=0,"OK","NO")</f>
        <v>OK</v>
      </c>
      <c r="E48">
        <f>'Planilla pedidos'!G67</f>
        <v>0</v>
      </c>
      <c r="F48">
        <f>'Planilla pedidos'!I67</f>
        <v>0</v>
      </c>
      <c r="G48" t="str">
        <f>IFERROR(VLOOKUP('Planilla pedidos'!H67,Listas!E50:G56,3,0),"")</f>
        <v/>
      </c>
      <c r="H48" t="str">
        <f>IF(AND('Planilla pedidos'!E67=Listas!A$4, 'Planilla pedidos'!F67=Listas!C$4), Listas!D$12,
IF(AND('Planilla pedidos'!E67=Listas!A$4, 'Planilla pedidos'!F67=Listas!C$6), Listas!D$13,
IF(AND('Planilla pedidos'!E67=Listas!A$4, 'Planilla pedidos'!F67=Listas!C$7), Listas!D$14,
IF(AND('Planilla pedidos'!E67=Listas!A$4, 'Planilla pedidos'!F67=Listas!C$9), Listas!D$15,
IF(AND('Planilla pedidos'!E67=Listas!A$5, 'Planilla pedidos'!F67=Listas!C$4), Listas!D$16,
IF(AND('Planilla pedidos'!E67=Listas!A$5, 'Planilla pedidos'!F67=Listas!C$7), Listas!D$17,
IF(AND('Planilla pedidos'!E67=Listas!A$5, 'Planilla pedidos'!F67=Listas!C$9), Listas!D$18,
IF(AND('Planilla pedidos'!E67=Listas!A$6, 'Planilla pedidos'!F67=Listas!C$5), Listas!D$19,
IF(AND('Planilla pedidos'!E67=Listas!A$6, 'Planilla pedidos'!F67=Listas!C$9), Listas!D$20,
IF(AND('Planilla pedidos'!E67=Listas!A$7, 'Planilla pedidos'!F67=Listas!C$5), Listas!D$21,
IF(AND('Planilla pedidos'!E67=Listas!A$7, 'Planilla pedidos'!F67=Listas!C$9), Listas!D$22,
IF(AND('Planilla pedidos'!E67=Listas!A$8, 'Planilla pedidos'!F67=Listas!C$5), Listas!D$23,
IF(AND('Planilla pedidos'!E67=Listas!A$8, 'Planilla pedidos'!F67=Listas!C$9), Listas!D$24,
IF(AND('Planilla pedidos'!E67="", 'Planilla pedidos'!F67=Listas!C$8), Listas!D$25,
""))))))))))))))</f>
        <v/>
      </c>
    </row>
    <row r="49" spans="1:8">
      <c r="A49">
        <f>'Planilla pedidos'!A68</f>
        <v>48</v>
      </c>
      <c r="B49">
        <f>'Planilla pedidos'!C68</f>
        <v>0</v>
      </c>
      <c r="C49">
        <f>'Planilla pedidos'!D68</f>
        <v>0</v>
      </c>
      <c r="D49" t="str">
        <f>IF('Planilla pedidos'!T68=0,"OK","NO")</f>
        <v>OK</v>
      </c>
      <c r="E49">
        <f>'Planilla pedidos'!G68</f>
        <v>0</v>
      </c>
      <c r="F49">
        <f>'Planilla pedidos'!I68</f>
        <v>0</v>
      </c>
      <c r="G49" t="str">
        <f>IFERROR(VLOOKUP('Planilla pedidos'!H68,Listas!E51:G57,3,0),"")</f>
        <v/>
      </c>
      <c r="H49" t="str">
        <f>IF(AND('Planilla pedidos'!E68=Listas!A$4, 'Planilla pedidos'!F68=Listas!C$4), Listas!D$12,
IF(AND('Planilla pedidos'!E68=Listas!A$4, 'Planilla pedidos'!F68=Listas!C$6), Listas!D$13,
IF(AND('Planilla pedidos'!E68=Listas!A$4, 'Planilla pedidos'!F68=Listas!C$7), Listas!D$14,
IF(AND('Planilla pedidos'!E68=Listas!A$4, 'Planilla pedidos'!F68=Listas!C$9), Listas!D$15,
IF(AND('Planilla pedidos'!E68=Listas!A$5, 'Planilla pedidos'!F68=Listas!C$4), Listas!D$16,
IF(AND('Planilla pedidos'!E68=Listas!A$5, 'Planilla pedidos'!F68=Listas!C$7), Listas!D$17,
IF(AND('Planilla pedidos'!E68=Listas!A$5, 'Planilla pedidos'!F68=Listas!C$9), Listas!D$18,
IF(AND('Planilla pedidos'!E68=Listas!A$6, 'Planilla pedidos'!F68=Listas!C$5), Listas!D$19,
IF(AND('Planilla pedidos'!E68=Listas!A$6, 'Planilla pedidos'!F68=Listas!C$9), Listas!D$20,
IF(AND('Planilla pedidos'!E68=Listas!A$7, 'Planilla pedidos'!F68=Listas!C$5), Listas!D$21,
IF(AND('Planilla pedidos'!E68=Listas!A$7, 'Planilla pedidos'!F68=Listas!C$9), Listas!D$22,
IF(AND('Planilla pedidos'!E68=Listas!A$8, 'Planilla pedidos'!F68=Listas!C$5), Listas!D$23,
IF(AND('Planilla pedidos'!E68=Listas!A$8, 'Planilla pedidos'!F68=Listas!C$9), Listas!D$24,
IF(AND('Planilla pedidos'!E68="", 'Planilla pedidos'!F68=Listas!C$8), Listas!D$25,
""))))))))))))))</f>
        <v/>
      </c>
    </row>
    <row r="50" spans="1:8">
      <c r="A50">
        <f>'Planilla pedidos'!A69</f>
        <v>49</v>
      </c>
      <c r="B50">
        <f>'Planilla pedidos'!C69</f>
        <v>0</v>
      </c>
      <c r="C50">
        <f>'Planilla pedidos'!D69</f>
        <v>0</v>
      </c>
      <c r="D50" t="str">
        <f>IF('Planilla pedidos'!T69=0,"OK","NO")</f>
        <v>OK</v>
      </c>
      <c r="E50">
        <f>'Planilla pedidos'!G69</f>
        <v>0</v>
      </c>
      <c r="F50">
        <f>'Planilla pedidos'!I69</f>
        <v>0</v>
      </c>
      <c r="G50" t="str">
        <f>IFERROR(VLOOKUP('Planilla pedidos'!H69,Listas!E52:G58,3,0),"")</f>
        <v/>
      </c>
      <c r="H50" t="str">
        <f>IF(AND('Planilla pedidos'!E69=Listas!A$4, 'Planilla pedidos'!F69=Listas!C$4), Listas!D$12,
IF(AND('Planilla pedidos'!E69=Listas!A$4, 'Planilla pedidos'!F69=Listas!C$6), Listas!D$13,
IF(AND('Planilla pedidos'!E69=Listas!A$4, 'Planilla pedidos'!F69=Listas!C$7), Listas!D$14,
IF(AND('Planilla pedidos'!E69=Listas!A$4, 'Planilla pedidos'!F69=Listas!C$9), Listas!D$15,
IF(AND('Planilla pedidos'!E69=Listas!A$5, 'Planilla pedidos'!F69=Listas!C$4), Listas!D$16,
IF(AND('Planilla pedidos'!E69=Listas!A$5, 'Planilla pedidos'!F69=Listas!C$7), Listas!D$17,
IF(AND('Planilla pedidos'!E69=Listas!A$5, 'Planilla pedidos'!F69=Listas!C$9), Listas!D$18,
IF(AND('Planilla pedidos'!E69=Listas!A$6, 'Planilla pedidos'!F69=Listas!C$5), Listas!D$19,
IF(AND('Planilla pedidos'!E69=Listas!A$6, 'Planilla pedidos'!F69=Listas!C$9), Listas!D$20,
IF(AND('Planilla pedidos'!E69=Listas!A$7, 'Planilla pedidos'!F69=Listas!C$5), Listas!D$21,
IF(AND('Planilla pedidos'!E69=Listas!A$7, 'Planilla pedidos'!F69=Listas!C$9), Listas!D$22,
IF(AND('Planilla pedidos'!E69=Listas!A$8, 'Planilla pedidos'!F69=Listas!C$5), Listas!D$23,
IF(AND('Planilla pedidos'!E69=Listas!A$8, 'Planilla pedidos'!F69=Listas!C$9), Listas!D$24,
IF(AND('Planilla pedidos'!E69="", 'Planilla pedidos'!F69=Listas!C$8), Listas!D$25,
""))))))))))))))</f>
        <v/>
      </c>
    </row>
    <row r="51" spans="1:8">
      <c r="A51">
        <f>'Planilla pedidos'!A70</f>
        <v>50</v>
      </c>
      <c r="B51">
        <f>'Planilla pedidos'!C70</f>
        <v>0</v>
      </c>
      <c r="C51">
        <f>'Planilla pedidos'!D70</f>
        <v>0</v>
      </c>
      <c r="D51" t="str">
        <f>IF('Planilla pedidos'!T70=0,"OK","NO")</f>
        <v>OK</v>
      </c>
      <c r="E51">
        <f>'Planilla pedidos'!G70</f>
        <v>0</v>
      </c>
      <c r="F51">
        <f>'Planilla pedidos'!I70</f>
        <v>0</v>
      </c>
      <c r="G51" t="str">
        <f>IFERROR(VLOOKUP('Planilla pedidos'!H70,Listas!E53:G59,3,0),"")</f>
        <v/>
      </c>
      <c r="H51" t="str">
        <f>IF(AND('Planilla pedidos'!E70=Listas!A$4, 'Planilla pedidos'!F70=Listas!C$4), Listas!D$12,
IF(AND('Planilla pedidos'!E70=Listas!A$4, 'Planilla pedidos'!F70=Listas!C$6), Listas!D$13,
IF(AND('Planilla pedidos'!E70=Listas!A$4, 'Planilla pedidos'!F70=Listas!C$7), Listas!D$14,
IF(AND('Planilla pedidos'!E70=Listas!A$4, 'Planilla pedidos'!F70=Listas!C$9), Listas!D$15,
IF(AND('Planilla pedidos'!E70=Listas!A$5, 'Planilla pedidos'!F70=Listas!C$4), Listas!D$16,
IF(AND('Planilla pedidos'!E70=Listas!A$5, 'Planilla pedidos'!F70=Listas!C$7), Listas!D$17,
IF(AND('Planilla pedidos'!E70=Listas!A$5, 'Planilla pedidos'!F70=Listas!C$9), Listas!D$18,
IF(AND('Planilla pedidos'!E70=Listas!A$6, 'Planilla pedidos'!F70=Listas!C$5), Listas!D$19,
IF(AND('Planilla pedidos'!E70=Listas!A$6, 'Planilla pedidos'!F70=Listas!C$9), Listas!D$20,
IF(AND('Planilla pedidos'!E70=Listas!A$7, 'Planilla pedidos'!F70=Listas!C$5), Listas!D$21,
IF(AND('Planilla pedidos'!E70=Listas!A$7, 'Planilla pedidos'!F70=Listas!C$9), Listas!D$22,
IF(AND('Planilla pedidos'!E70=Listas!A$8, 'Planilla pedidos'!F70=Listas!C$5), Listas!D$23,
IF(AND('Planilla pedidos'!E70=Listas!A$8, 'Planilla pedidos'!F70=Listas!C$9), Listas!D$24,
IF(AND('Planilla pedidos'!E70="", 'Planilla pedidos'!F70=Listas!C$8), Listas!D$25,
""))))))))))))))</f>
        <v/>
      </c>
    </row>
  </sheetData>
  <dataValidations count="2">
    <dataValidation allowBlank="1" showErrorMessage="1" sqref="A1:C1 E1:H1"/>
    <dataValidation allowBlank="1" showErrorMessage="1" prompt="Seleccione el nombre del vehículo en la lista de la columna con este encabezado. Presione ALT+FLECHA ABAJO para mostrar las opciones y, después, FLECHA ABAJO y ENTRAR para realizar la selección." sqref="D1"/>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Z1000"/>
  <sheetViews>
    <sheetView view="pageLayout" zoomScaleNormal="100" workbookViewId="0">
      <selection activeCell="I12" sqref="I12:I17"/>
    </sheetView>
  </sheetViews>
  <sheetFormatPr baseColWidth="10" defaultColWidth="0" defaultRowHeight="15" customHeight="1" zeroHeight="1"/>
  <cols>
    <col min="1" max="1" width="6" style="19" customWidth="1"/>
    <col min="2" max="2" width="33.140625" style="19" customWidth="1"/>
    <col min="3" max="3" width="13" style="19" customWidth="1"/>
    <col min="4" max="4" width="2" style="19" customWidth="1"/>
    <col min="5" max="5" width="7.140625" style="19" customWidth="1"/>
    <col min="6" max="6" width="13.7109375" style="19" customWidth="1"/>
    <col min="7" max="7" width="1.140625" style="19" customWidth="1"/>
    <col min="8" max="8" width="1.28515625" style="19" customWidth="1"/>
    <col min="9" max="9" width="13.85546875" style="19" customWidth="1"/>
    <col min="10" max="10" width="0.140625" style="19" customWidth="1"/>
    <col min="11" max="11" width="4.85546875" style="19" customWidth="1"/>
    <col min="12" max="12" width="5" style="19" customWidth="1"/>
    <col min="13" max="26" width="10.5703125" style="19" hidden="1" customWidth="1"/>
    <col min="27" max="16384" width="12.5703125" style="19" hidden="1"/>
  </cols>
  <sheetData>
    <row r="1" spans="2:11" ht="12.75" customHeight="1"/>
    <row r="2" spans="2:11" ht="12.75" customHeight="1"/>
    <row r="3" spans="2:11" ht="12.75" customHeight="1"/>
    <row r="4" spans="2:11" ht="12.75" customHeight="1"/>
    <row r="5" spans="2:11" ht="12.75" customHeight="1"/>
    <row r="6" spans="2:11" ht="12.75" customHeight="1">
      <c r="F6" s="95" t="s">
        <v>128</v>
      </c>
      <c r="G6" s="96"/>
      <c r="H6" s="96"/>
      <c r="I6" s="96"/>
    </row>
    <row r="7" spans="2:11" ht="12.75" customHeight="1">
      <c r="F7" s="97" t="s">
        <v>129</v>
      </c>
      <c r="G7" s="96"/>
      <c r="H7" s="96"/>
      <c r="I7" s="96"/>
    </row>
    <row r="8" spans="2:11" ht="12.75" customHeight="1">
      <c r="F8" s="96"/>
      <c r="G8" s="96"/>
      <c r="H8" s="96"/>
      <c r="I8" s="96"/>
    </row>
    <row r="9" spans="2:11" ht="12.75" customHeight="1">
      <c r="F9" s="96"/>
      <c r="G9" s="96"/>
      <c r="H9" s="96"/>
      <c r="I9" s="96"/>
    </row>
    <row r="10" spans="2:11" ht="12.75" customHeight="1"/>
    <row r="11" spans="2:11" ht="11.25" customHeight="1">
      <c r="E11" s="98" t="s">
        <v>111</v>
      </c>
      <c r="F11" s="96"/>
    </row>
    <row r="12" spans="2:11" ht="14.25" customHeight="1">
      <c r="B12" s="99" t="s">
        <v>130</v>
      </c>
      <c r="E12" s="96"/>
      <c r="F12" s="96"/>
      <c r="I12" s="47"/>
      <c r="J12" s="48"/>
      <c r="K12" s="48"/>
    </row>
    <row r="13" spans="2:11" ht="6" customHeight="1">
      <c r="B13" s="96"/>
      <c r="E13" s="98" t="s">
        <v>131</v>
      </c>
      <c r="F13" s="96"/>
      <c r="I13" s="49"/>
      <c r="J13" s="50"/>
    </row>
    <row r="14" spans="2:11" ht="15" customHeight="1">
      <c r="B14" s="96"/>
      <c r="E14" s="96"/>
      <c r="F14" s="96"/>
      <c r="I14" s="49"/>
      <c r="J14" s="51"/>
      <c r="K14" s="51"/>
    </row>
    <row r="15" spans="2:11" ht="3.75" customHeight="1">
      <c r="B15" s="96"/>
      <c r="E15" s="98" t="s">
        <v>132</v>
      </c>
      <c r="F15" s="96"/>
      <c r="I15" s="49"/>
      <c r="J15" s="50"/>
    </row>
    <row r="16" spans="2:11" ht="18" customHeight="1">
      <c r="B16" s="96"/>
      <c r="E16" s="96"/>
      <c r="F16" s="96"/>
      <c r="I16" s="49"/>
      <c r="J16" s="51"/>
      <c r="K16" s="51"/>
    </row>
    <row r="17" spans="1:11" ht="22.5" customHeight="1">
      <c r="B17" s="96"/>
      <c r="E17" s="98" t="s">
        <v>133</v>
      </c>
      <c r="F17" s="96"/>
      <c r="I17" s="49"/>
      <c r="J17" s="51"/>
      <c r="K17" s="51"/>
    </row>
    <row r="18" spans="1:11" ht="12.75" customHeight="1"/>
    <row r="19" spans="1:11" ht="12.75" customHeight="1"/>
    <row r="20" spans="1:11" ht="12.75" customHeight="1"/>
    <row r="21" spans="1:11" ht="12.75" customHeight="1">
      <c r="B21" s="103" t="s">
        <v>134</v>
      </c>
      <c r="E21" s="103" t="s">
        <v>135</v>
      </c>
      <c r="F21" s="101"/>
      <c r="G21" s="101"/>
      <c r="H21" s="101"/>
      <c r="I21" s="101"/>
    </row>
    <row r="22" spans="1:11" ht="12.75" customHeight="1">
      <c r="B22" s="101"/>
      <c r="E22" s="101"/>
      <c r="F22" s="101"/>
      <c r="G22" s="101"/>
      <c r="H22" s="101"/>
      <c r="I22" s="101"/>
    </row>
    <row r="23" spans="1:11" ht="12.75" customHeight="1">
      <c r="A23" s="52"/>
      <c r="B23" s="53" t="str">
        <f>IF('Planilla pedidos'!C15&lt;&gt;"",'Planilla pedidos'!C15,"")</f>
        <v/>
      </c>
      <c r="C23" s="54"/>
      <c r="D23" s="54"/>
      <c r="E23" s="104" t="str">
        <f>IF('Planilla pedidos'!G13&lt;&gt;"", CONCATENATE("Atte. ",'Planilla pedidos'!G13),"")</f>
        <v/>
      </c>
      <c r="F23" s="105"/>
      <c r="G23" s="105"/>
      <c r="H23" s="105"/>
      <c r="I23" s="105"/>
    </row>
    <row r="24" spans="1:11" ht="12.75" customHeight="1">
      <c r="A24" s="55"/>
      <c r="B24" s="53" t="str">
        <f>IF('Planilla pedidos'!C9&lt;&gt;"",'Planilla pedidos'!C9,"")</f>
        <v/>
      </c>
      <c r="C24" s="53"/>
      <c r="D24" s="53"/>
      <c r="E24" s="104" t="str">
        <f>IF('Planilla pedidos'!G9&lt;&gt;"", 'Planilla pedidos'!G9, "")</f>
        <v/>
      </c>
      <c r="F24" s="105"/>
      <c r="G24" s="105"/>
      <c r="H24" s="105"/>
      <c r="I24" s="105"/>
    </row>
    <row r="25" spans="1:11" ht="12.75" customHeight="1">
      <c r="A25" s="55"/>
      <c r="B25" s="53" t="str">
        <f>IF('Planilla pedidos'!C10&lt;&gt;"",'Planilla pedidos'!C10,"")</f>
        <v/>
      </c>
      <c r="C25" s="53"/>
      <c r="D25" s="53"/>
      <c r="E25" s="104" t="str">
        <f>IF('Planilla pedidos'!G10&lt;&gt;"", CONCATENATE('Planilla pedidos'!G10," (",'Planilla pedidos'!G11,")"), "")</f>
        <v/>
      </c>
      <c r="F25" s="105"/>
      <c r="G25" s="105"/>
      <c r="H25" s="105"/>
      <c r="I25" s="105"/>
    </row>
    <row r="26" spans="1:11" ht="12.75" customHeight="1">
      <c r="A26" s="55"/>
      <c r="B26" s="53" t="str">
        <f>IF('Planilla pedidos'!C11&lt;&gt;"",'Planilla pedidos'!C11,"")</f>
        <v/>
      </c>
      <c r="C26" s="53"/>
      <c r="D26" s="53"/>
      <c r="E26" s="104" t="str">
        <f>IF('Planilla pedidos'!G12&lt;&gt;"", 'Planilla pedidos'!G12, "")</f>
        <v/>
      </c>
      <c r="F26" s="105"/>
      <c r="G26" s="105"/>
      <c r="H26" s="105"/>
      <c r="I26" s="105"/>
    </row>
    <row r="27" spans="1:11" ht="12.75" customHeight="1">
      <c r="A27" s="55"/>
      <c r="B27" s="53" t="str">
        <f>IF('Planilla pedidos'!C12&lt;&gt;"",'Planilla pedidos'!C12,"")</f>
        <v/>
      </c>
      <c r="C27" s="53"/>
      <c r="D27" s="53"/>
      <c r="E27" s="104" t="str">
        <f>IF('Planilla pedidos'!G14&lt;&gt;"", CONCATENATE("TEL: ",'Planilla pedidos'!G14), "")</f>
        <v/>
      </c>
      <c r="F27" s="105"/>
      <c r="G27" s="105"/>
      <c r="H27" s="105"/>
      <c r="I27" s="105"/>
    </row>
    <row r="28" spans="1:11" ht="12.75" customHeight="1">
      <c r="A28" s="55"/>
      <c r="B28" s="53" t="str">
        <f>IF('Planilla pedidos'!C16&lt;&gt;"",'Planilla pedidos'!C16,"")</f>
        <v/>
      </c>
      <c r="C28" s="53"/>
      <c r="D28" s="53"/>
      <c r="E28" s="104" t="str">
        <f>IF('Planilla pedidos'!G15&lt;&gt;"", 'Planilla pedidos'!G15, "")</f>
        <v/>
      </c>
      <c r="F28" s="105"/>
      <c r="G28" s="105"/>
      <c r="H28" s="105"/>
      <c r="I28" s="105"/>
    </row>
    <row r="29" spans="1:11" ht="12.75" customHeight="1">
      <c r="A29" s="55"/>
      <c r="B29" s="55"/>
      <c r="C29" s="55"/>
      <c r="D29" s="55"/>
      <c r="E29" s="55"/>
      <c r="F29" s="55"/>
      <c r="G29" s="55"/>
      <c r="H29" s="55"/>
      <c r="I29" s="55"/>
    </row>
    <row r="30" spans="1:11" ht="12.75" customHeight="1">
      <c r="A30" s="55"/>
      <c r="B30" s="100" t="s">
        <v>112</v>
      </c>
      <c r="C30" s="102" t="s">
        <v>136</v>
      </c>
      <c r="D30" s="56"/>
      <c r="E30" s="102" t="s">
        <v>137</v>
      </c>
      <c r="F30" s="101"/>
      <c r="G30" s="56"/>
      <c r="H30" s="56"/>
      <c r="I30" s="102" t="s">
        <v>138</v>
      </c>
    </row>
    <row r="31" spans="1:11" ht="12.75" customHeight="1">
      <c r="A31" s="55"/>
      <c r="B31" s="101"/>
      <c r="C31" s="101"/>
      <c r="D31" s="56"/>
      <c r="E31" s="101"/>
      <c r="F31" s="101"/>
      <c r="G31" s="56"/>
      <c r="H31" s="56"/>
      <c r="I31" s="101"/>
    </row>
    <row r="32" spans="1:11" ht="12.75" customHeight="1">
      <c r="A32" s="55"/>
      <c r="B32" s="57"/>
      <c r="C32" s="57"/>
      <c r="D32" s="57"/>
      <c r="E32" s="57"/>
      <c r="F32" s="58"/>
      <c r="G32" s="57"/>
      <c r="H32" s="57"/>
      <c r="I32" s="58"/>
    </row>
    <row r="33" spans="1:9" ht="12.75" customHeight="1">
      <c r="A33" s="55"/>
      <c r="B33" s="57"/>
      <c r="C33" s="57"/>
      <c r="D33" s="57"/>
      <c r="E33" s="57"/>
      <c r="F33" s="58"/>
      <c r="G33" s="57"/>
      <c r="H33" s="57"/>
      <c r="I33" s="58"/>
    </row>
    <row r="34" spans="1:9" ht="12.75" customHeight="1">
      <c r="A34" s="55"/>
      <c r="B34" s="57"/>
      <c r="C34" s="57"/>
      <c r="D34" s="57"/>
      <c r="E34" s="57"/>
      <c r="F34" s="58"/>
      <c r="G34" s="57"/>
      <c r="H34" s="57"/>
      <c r="I34" s="58"/>
    </row>
    <row r="35" spans="1:9" ht="12.75" customHeight="1">
      <c r="A35" s="55"/>
      <c r="B35" s="57"/>
      <c r="C35" s="57"/>
      <c r="D35" s="57"/>
      <c r="E35" s="57"/>
      <c r="F35" s="58"/>
      <c r="G35" s="57"/>
      <c r="H35" s="57"/>
      <c r="I35" s="58"/>
    </row>
    <row r="36" spans="1:9" ht="12.75" customHeight="1">
      <c r="A36" s="55"/>
      <c r="B36" s="57"/>
      <c r="C36" s="57"/>
      <c r="D36" s="57"/>
      <c r="E36" s="57"/>
      <c r="F36" s="58"/>
      <c r="G36" s="57"/>
      <c r="H36" s="57"/>
      <c r="I36" s="58"/>
    </row>
    <row r="37" spans="1:9" ht="12.75" customHeight="1">
      <c r="A37" s="55"/>
      <c r="B37" s="57"/>
      <c r="C37" s="57"/>
      <c r="D37" s="57"/>
      <c r="E37" s="57"/>
      <c r="F37" s="58"/>
      <c r="G37" s="57"/>
      <c r="H37" s="57"/>
      <c r="I37" s="58"/>
    </row>
    <row r="38" spans="1:9" ht="12.75" customHeight="1">
      <c r="A38" s="55"/>
      <c r="B38" s="57"/>
      <c r="C38" s="57"/>
      <c r="D38" s="57"/>
      <c r="E38" s="57"/>
      <c r="F38" s="58"/>
      <c r="G38" s="57"/>
      <c r="H38" s="57"/>
      <c r="I38" s="58"/>
    </row>
    <row r="39" spans="1:9" ht="12.75" customHeight="1">
      <c r="A39" s="55"/>
      <c r="B39" s="57"/>
      <c r="C39" s="57"/>
      <c r="D39" s="57"/>
      <c r="E39" s="57"/>
      <c r="F39" s="58"/>
      <c r="G39" s="57"/>
      <c r="H39" s="57"/>
      <c r="I39" s="58"/>
    </row>
    <row r="40" spans="1:9" ht="12.75" customHeight="1">
      <c r="A40" s="55"/>
      <c r="B40" s="57"/>
      <c r="C40" s="57"/>
      <c r="D40" s="57"/>
      <c r="E40" s="57"/>
      <c r="F40" s="58"/>
      <c r="G40" s="57"/>
      <c r="H40" s="57"/>
      <c r="I40" s="58"/>
    </row>
    <row r="41" spans="1:9" ht="12.75" customHeight="1">
      <c r="A41" s="55"/>
      <c r="B41" s="57"/>
      <c r="C41" s="57"/>
      <c r="D41" s="57"/>
      <c r="E41" s="57"/>
      <c r="F41" s="58"/>
      <c r="G41" s="57"/>
      <c r="H41" s="57"/>
      <c r="I41" s="58"/>
    </row>
    <row r="42" spans="1:9" ht="12.75" customHeight="1">
      <c r="A42" s="57"/>
      <c r="B42" s="57"/>
      <c r="C42" s="57"/>
      <c r="D42" s="57"/>
      <c r="E42" s="57"/>
      <c r="F42" s="58"/>
      <c r="G42" s="57"/>
      <c r="H42" s="57"/>
      <c r="I42" s="58"/>
    </row>
    <row r="43" spans="1:9" ht="12.75" customHeight="1">
      <c r="B43" s="57"/>
      <c r="C43" s="57"/>
      <c r="D43" s="57"/>
      <c r="E43" s="57"/>
      <c r="F43" s="58"/>
      <c r="G43" s="50"/>
      <c r="H43" s="50"/>
      <c r="I43" s="59"/>
    </row>
    <row r="44" spans="1:9" ht="12.75" customHeight="1">
      <c r="B44" s="50"/>
      <c r="C44" s="50"/>
      <c r="D44" s="50"/>
      <c r="E44" s="50"/>
      <c r="F44" s="60"/>
      <c r="G44" s="50"/>
      <c r="H44" s="50"/>
      <c r="I44" s="60"/>
    </row>
    <row r="45" spans="1:9" ht="12.75" customHeight="1">
      <c r="B45" s="50"/>
      <c r="C45" s="50"/>
      <c r="D45" s="50"/>
      <c r="E45" s="50"/>
      <c r="F45" s="50"/>
      <c r="G45" s="50"/>
      <c r="H45" s="50"/>
      <c r="I45" s="50"/>
    </row>
    <row r="46" spans="1:9" ht="12.75" customHeight="1">
      <c r="B46" s="50"/>
      <c r="C46" s="50"/>
      <c r="D46" s="50"/>
      <c r="E46" s="50"/>
      <c r="F46" s="50"/>
      <c r="G46" s="50"/>
      <c r="H46" s="50"/>
      <c r="I46" s="50"/>
    </row>
    <row r="47" spans="1:9" ht="12.75" customHeight="1">
      <c r="B47" s="50"/>
      <c r="C47" s="50"/>
      <c r="D47" s="50"/>
    </row>
    <row r="48" spans="1:9" ht="12.75" customHeight="1">
      <c r="C48" s="50"/>
      <c r="D48" s="50"/>
    </row>
    <row r="49" spans="3:9" ht="12.75" customHeight="1">
      <c r="C49" s="50"/>
      <c r="D49" s="50"/>
      <c r="E49" s="50"/>
      <c r="F49" s="50"/>
      <c r="G49" s="50"/>
      <c r="H49" s="50"/>
      <c r="I49" s="50"/>
    </row>
    <row r="50" spans="3:9" ht="12.75" customHeight="1"/>
    <row r="51" spans="3:9" ht="12.75" customHeight="1"/>
    <row r="52" spans="3:9" ht="12.75" customHeight="1"/>
    <row r="53" spans="3:9" ht="12.75" customHeight="1"/>
    <row r="54" spans="3:9" ht="12.75" customHeight="1"/>
    <row r="55" spans="3:9" ht="12.75" customHeight="1">
      <c r="E55" s="61" t="s">
        <v>107</v>
      </c>
      <c r="F55" s="61"/>
      <c r="G55" s="106">
        <f>SUM(I32:I54)</f>
        <v>0</v>
      </c>
      <c r="H55" s="96"/>
      <c r="I55" s="96"/>
    </row>
    <row r="56" spans="3:9" ht="12.75" customHeight="1">
      <c r="E56" s="61" t="s">
        <v>108</v>
      </c>
      <c r="F56" s="61"/>
      <c r="G56" s="107">
        <v>21</v>
      </c>
      <c r="H56" s="96"/>
      <c r="I56" s="96"/>
    </row>
    <row r="57" spans="3:9" ht="12.75" customHeight="1">
      <c r="E57" s="61" t="s">
        <v>109</v>
      </c>
      <c r="F57" s="61"/>
      <c r="G57" s="106">
        <f>G55*G56/100</f>
        <v>0</v>
      </c>
      <c r="H57" s="96"/>
      <c r="I57" s="96"/>
    </row>
    <row r="58" spans="3:9" ht="12.75" customHeight="1">
      <c r="E58" s="61" t="s">
        <v>110</v>
      </c>
      <c r="F58" s="61"/>
      <c r="G58" s="106">
        <f>G57+G55</f>
        <v>0</v>
      </c>
      <c r="H58" s="96"/>
      <c r="I58" s="96"/>
    </row>
    <row r="59" spans="3:9" ht="12.75" customHeight="1"/>
    <row r="60" spans="3:9" ht="12.75" customHeight="1"/>
    <row r="61" spans="3:9" ht="12.75" customHeight="1"/>
    <row r="62" spans="3:9" ht="12.75" customHeight="1"/>
    <row r="63" spans="3:9" ht="12.75" customHeight="1"/>
    <row r="64" spans="3:9" ht="12.75" customHeight="1"/>
    <row r="65" ht="12.75" customHeight="1"/>
    <row r="66" ht="12.75" hidden="1" customHeight="1"/>
    <row r="67" ht="12.75" hidden="1" customHeight="1"/>
    <row r="68" ht="12.75" hidden="1" customHeight="1"/>
    <row r="69" ht="12.75" hidden="1" customHeight="1"/>
    <row r="70" ht="12.75" hidden="1" customHeight="1"/>
    <row r="71" ht="12.75" hidden="1" customHeight="1"/>
    <row r="72" ht="12.75" hidden="1" customHeight="1"/>
    <row r="73" ht="12.75" hidden="1" customHeight="1"/>
    <row r="74" ht="12.75" hidden="1" customHeight="1"/>
    <row r="75" ht="12.75" hidden="1" customHeight="1"/>
    <row r="76" ht="12.75" hidden="1" customHeight="1"/>
    <row r="77" ht="12.75" hidden="1" customHeight="1"/>
    <row r="78" ht="12.75" hidden="1" customHeight="1"/>
    <row r="79" ht="12.75" hidden="1" customHeight="1"/>
    <row r="80" ht="12.75" hidden="1" customHeight="1"/>
    <row r="81" ht="12.75" hidden="1" customHeight="1"/>
    <row r="82" ht="12.75" hidden="1" customHeight="1"/>
    <row r="83" ht="12.75" hidden="1" customHeight="1"/>
    <row r="84" ht="12.75" hidden="1" customHeight="1"/>
    <row r="85" ht="12.75" hidden="1" customHeight="1"/>
    <row r="86" ht="12.75" hidden="1" customHeight="1"/>
    <row r="87" ht="12.75" hidden="1" customHeight="1"/>
    <row r="88" ht="12.75" hidden="1" customHeight="1"/>
    <row r="89" ht="12.75" hidden="1" customHeight="1"/>
    <row r="90" ht="12.75" hidden="1" customHeight="1"/>
    <row r="91" ht="12.75" hidden="1" customHeight="1"/>
    <row r="92" ht="12.75" hidden="1" customHeight="1"/>
    <row r="93" ht="12.75" hidden="1" customHeight="1"/>
    <row r="94" ht="12.75" hidden="1" customHeight="1"/>
    <row r="95" ht="12.75" hidden="1" customHeight="1"/>
    <row r="96" ht="12.75" hidden="1" customHeight="1"/>
    <row r="97" ht="12.75" hidden="1" customHeight="1"/>
    <row r="98" ht="12.75" hidden="1" customHeight="1"/>
    <row r="99" ht="12.75" hidden="1" customHeight="1"/>
    <row r="100" ht="12.75" hidden="1" customHeight="1"/>
    <row r="101" ht="12.75" hidden="1" customHeight="1"/>
    <row r="102" ht="12.75" hidden="1" customHeight="1"/>
    <row r="103" ht="12.75" hidden="1" customHeight="1"/>
    <row r="104" ht="12.75" hidden="1" customHeight="1"/>
    <row r="105" ht="12.75" hidden="1" customHeight="1"/>
    <row r="106" ht="12.75" hidden="1" customHeight="1"/>
    <row r="107" ht="12.75" hidden="1" customHeight="1"/>
    <row r="108" ht="12.75" hidden="1" customHeight="1"/>
    <row r="109" ht="12.75" hidden="1" customHeight="1"/>
    <row r="110" ht="12.75" hidden="1" customHeight="1"/>
    <row r="111" ht="12.75" hidden="1" customHeight="1"/>
    <row r="112" ht="12.75" hidden="1" customHeight="1"/>
    <row r="113" ht="12.75" hidden="1" customHeight="1"/>
    <row r="114" ht="12.75" hidden="1" customHeight="1"/>
    <row r="115" ht="12.75" hidden="1" customHeight="1"/>
    <row r="116" ht="12.75" hidden="1" customHeight="1"/>
    <row r="117" ht="12.75" hidden="1" customHeight="1"/>
    <row r="118" ht="12.75" hidden="1" customHeight="1"/>
    <row r="119" ht="12.75" hidden="1" customHeight="1"/>
    <row r="120" ht="12.75" hidden="1" customHeight="1"/>
    <row r="121" ht="12.75" hidden="1" customHeight="1"/>
    <row r="122" ht="12.75" hidden="1" customHeight="1"/>
    <row r="123" ht="12.75" hidden="1" customHeight="1"/>
    <row r="124" ht="12.75" hidden="1" customHeight="1"/>
    <row r="125" ht="12.75" hidden="1" customHeight="1"/>
    <row r="126" ht="12.75" hidden="1" customHeight="1"/>
    <row r="127" ht="12.75" hidden="1" customHeight="1"/>
    <row r="128" ht="12.75" hidden="1" customHeight="1"/>
    <row r="129" ht="12.75" hidden="1" customHeight="1"/>
    <row r="130" ht="12.75" hidden="1" customHeight="1"/>
    <row r="131" ht="12.75" hidden="1" customHeight="1"/>
    <row r="132" ht="12.75" hidden="1" customHeight="1"/>
    <row r="133" ht="12.75" hidden="1" customHeight="1"/>
    <row r="134" ht="12.75" hidden="1" customHeight="1"/>
    <row r="135" ht="12.75" hidden="1" customHeight="1"/>
    <row r="136" ht="12.75" hidden="1" customHeight="1"/>
    <row r="137" ht="12.75" hidden="1" customHeight="1"/>
    <row r="138" ht="12.75" hidden="1" customHeight="1"/>
    <row r="139" ht="12.75" hidden="1" customHeight="1"/>
    <row r="140" ht="12.75" hidden="1" customHeight="1"/>
    <row r="141" ht="12.75" hidden="1" customHeight="1"/>
    <row r="142" ht="12.75" hidden="1" customHeight="1"/>
    <row r="143" ht="12.75" hidden="1" customHeight="1"/>
    <row r="144" ht="12.75" hidden="1" customHeight="1"/>
    <row r="145" ht="12.75" hidden="1" customHeight="1"/>
    <row r="146" ht="12.75" hidden="1" customHeight="1"/>
    <row r="147" ht="12.75" hidden="1" customHeight="1"/>
    <row r="148" ht="12.75" hidden="1" customHeight="1"/>
    <row r="149" ht="12.75" hidden="1" customHeight="1"/>
    <row r="150" ht="12.75" hidden="1" customHeight="1"/>
    <row r="151" ht="12.75" hidden="1" customHeight="1"/>
    <row r="152" ht="12.75" hidden="1" customHeight="1"/>
    <row r="153" ht="12.75" hidden="1" customHeight="1"/>
    <row r="154" ht="12.75" hidden="1" customHeight="1"/>
    <row r="155" ht="12.75" hidden="1" customHeight="1"/>
    <row r="156" ht="12.75" hidden="1" customHeight="1"/>
    <row r="157" ht="12.75" hidden="1" customHeight="1"/>
    <row r="158" ht="12.75" hidden="1" customHeight="1"/>
    <row r="159" ht="12.75" hidden="1" customHeight="1"/>
    <row r="160" ht="12.75" hidden="1" customHeight="1"/>
    <row r="161" ht="12.75" hidden="1" customHeight="1"/>
    <row r="162" ht="12.75" hidden="1" customHeight="1"/>
    <row r="163" ht="12.75" hidden="1" customHeight="1"/>
    <row r="164" ht="12.75" hidden="1" customHeight="1"/>
    <row r="165" ht="12.75" hidden="1" customHeight="1"/>
    <row r="166" ht="12.75" hidden="1" customHeight="1"/>
    <row r="167" ht="12.75" hidden="1" customHeight="1"/>
    <row r="168" ht="12.75" hidden="1" customHeight="1"/>
    <row r="169" ht="12.75" hidden="1" customHeight="1"/>
    <row r="170" ht="12.75" hidden="1" customHeight="1"/>
    <row r="171" ht="12.75" hidden="1" customHeight="1"/>
    <row r="172" ht="12.75" hidden="1" customHeight="1"/>
    <row r="173" ht="12.75" hidden="1" customHeight="1"/>
    <row r="174" ht="12.75" hidden="1" customHeight="1"/>
    <row r="175" ht="12.75" hidden="1" customHeight="1"/>
    <row r="176" ht="12.75" hidden="1" customHeight="1"/>
    <row r="177" ht="12.75" hidden="1" customHeight="1"/>
    <row r="178" ht="12.75" hidden="1" customHeight="1"/>
    <row r="179" ht="12.75" hidden="1" customHeight="1"/>
    <row r="180" ht="12.75" hidden="1" customHeight="1"/>
    <row r="181" ht="12.75" hidden="1" customHeight="1"/>
    <row r="182" ht="12.75" hidden="1" customHeight="1"/>
    <row r="183" ht="12.75" hidden="1" customHeight="1"/>
    <row r="184" ht="12.75" hidden="1" customHeight="1"/>
    <row r="185" ht="12.75" hidden="1" customHeight="1"/>
    <row r="186" ht="12.75" hidden="1" customHeight="1"/>
    <row r="187" ht="12.75" hidden="1" customHeight="1"/>
    <row r="188" ht="12.75" hidden="1" customHeight="1"/>
    <row r="189" ht="12.75" hidden="1" customHeight="1"/>
    <row r="190" ht="12.75" hidden="1" customHeight="1"/>
    <row r="191" ht="12.75" hidden="1" customHeight="1"/>
    <row r="192" ht="12.75" hidden="1" customHeight="1"/>
    <row r="193" ht="12.75" hidden="1" customHeight="1"/>
    <row r="194" ht="12.75" hidden="1" customHeight="1"/>
    <row r="195" ht="12.75" hidden="1" customHeight="1"/>
    <row r="196" ht="12.75" hidden="1" customHeight="1"/>
    <row r="197" ht="12.75" hidden="1" customHeight="1"/>
    <row r="198" ht="12.75" hidden="1" customHeight="1"/>
    <row r="199" ht="12.75" hidden="1" customHeight="1"/>
    <row r="200" ht="12.75" hidden="1" customHeight="1"/>
    <row r="201" ht="12.75" hidden="1" customHeight="1"/>
    <row r="202" ht="12.75" hidden="1" customHeight="1"/>
    <row r="203" ht="12.75" hidden="1" customHeight="1"/>
    <row r="204" ht="12.75" hidden="1" customHeight="1"/>
    <row r="205" ht="12.75" hidden="1" customHeight="1"/>
    <row r="206" ht="12.75" hidden="1" customHeight="1"/>
    <row r="207" ht="12.75" hidden="1" customHeight="1"/>
    <row r="208" ht="12.75" hidden="1" customHeight="1"/>
    <row r="209" ht="12.75" hidden="1" customHeight="1"/>
    <row r="210" ht="12.75" hidden="1" customHeight="1"/>
    <row r="211" ht="12.75" hidden="1" customHeight="1"/>
    <row r="212" ht="12.75" hidden="1" customHeight="1"/>
    <row r="213" ht="12.75" hidden="1" customHeight="1"/>
    <row r="214" ht="12.75" hidden="1" customHeight="1"/>
    <row r="215" ht="12.75" hidden="1" customHeight="1"/>
    <row r="216" ht="12.75" hidden="1" customHeight="1"/>
    <row r="217" ht="12.75" hidden="1" customHeight="1"/>
    <row r="218" ht="12.75" hidden="1" customHeight="1"/>
    <row r="219" ht="12.75" hidden="1" customHeight="1"/>
    <row r="220" ht="12.75" hidden="1" customHeight="1"/>
    <row r="221" ht="12.75" hidden="1" customHeight="1"/>
    <row r="222" ht="12.75" hidden="1" customHeight="1"/>
    <row r="223" ht="12.75" hidden="1" customHeight="1"/>
    <row r="224" ht="12.75" hidden="1" customHeight="1"/>
    <row r="225" ht="12.75" hidden="1" customHeight="1"/>
    <row r="226" ht="12.75" hidden="1" customHeight="1"/>
    <row r="227" ht="12.75" hidden="1" customHeight="1"/>
    <row r="228" ht="12.75" hidden="1" customHeight="1"/>
    <row r="229" ht="12.75" hidden="1" customHeight="1"/>
    <row r="230" ht="12.75" hidden="1" customHeight="1"/>
    <row r="231" ht="12.75" hidden="1" customHeight="1"/>
    <row r="232" ht="12.75" hidden="1" customHeight="1"/>
    <row r="233" ht="12.75" hidden="1" customHeight="1"/>
    <row r="234" ht="12.75" hidden="1" customHeight="1"/>
    <row r="235" ht="12.75" hidden="1" customHeight="1"/>
    <row r="236" ht="12.75" hidden="1" customHeight="1"/>
    <row r="237" ht="12.75" hidden="1" customHeight="1"/>
    <row r="238" ht="12.75" hidden="1" customHeight="1"/>
    <row r="239" ht="12.75" hidden="1" customHeight="1"/>
    <row r="240" ht="12.75" hidden="1" customHeight="1"/>
    <row r="241" ht="12.75" hidden="1" customHeight="1"/>
    <row r="242" ht="12.75" hidden="1" customHeight="1"/>
    <row r="243" ht="12.75" hidden="1" customHeight="1"/>
    <row r="244" ht="12.75" hidden="1" customHeight="1"/>
    <row r="245" ht="12.75" hidden="1" customHeight="1"/>
    <row r="246" ht="12.75" hidden="1" customHeight="1"/>
    <row r="247" ht="12.75" hidden="1" customHeight="1"/>
    <row r="248" ht="12.75" hidden="1" customHeight="1"/>
    <row r="249" ht="12.75" hidden="1" customHeight="1"/>
    <row r="250" ht="12.75" hidden="1" customHeight="1"/>
    <row r="251" ht="12.75" hidden="1" customHeight="1"/>
    <row r="252" ht="12.75" hidden="1" customHeight="1"/>
    <row r="253" ht="12.75" hidden="1" customHeight="1"/>
    <row r="254" ht="12.75" hidden="1" customHeight="1"/>
    <row r="255" ht="12.75" hidden="1" customHeight="1"/>
    <row r="256" ht="12.75" hidden="1" customHeight="1"/>
    <row r="257" ht="12.75" hidden="1" customHeight="1"/>
    <row r="258" ht="12.75" hidden="1" customHeight="1"/>
    <row r="259" ht="12.75" hidden="1" customHeight="1"/>
    <row r="260" ht="12.75" hidden="1" customHeight="1"/>
    <row r="261" ht="12.75" hidden="1" customHeight="1"/>
    <row r="262" ht="12.75" hidden="1" customHeight="1"/>
    <row r="263" ht="12.75" hidden="1" customHeight="1"/>
    <row r="264" ht="12.75" hidden="1" customHeight="1"/>
    <row r="265" ht="12.75" hidden="1" customHeight="1"/>
    <row r="266" ht="12.75" hidden="1" customHeight="1"/>
    <row r="267" ht="12.75" hidden="1" customHeight="1"/>
    <row r="268" ht="12.75" hidden="1" customHeight="1"/>
    <row r="269" ht="12.75" hidden="1" customHeight="1"/>
    <row r="270" ht="12.75" hidden="1" customHeight="1"/>
    <row r="271" ht="12.75" hidden="1" customHeight="1"/>
    <row r="272" ht="12.75" hidden="1" customHeight="1"/>
    <row r="273" ht="12.75" hidden="1" customHeight="1"/>
    <row r="274" ht="12.75" hidden="1" customHeight="1"/>
    <row r="275" ht="12.75" hidden="1" customHeight="1"/>
    <row r="276" ht="12.75" hidden="1" customHeight="1"/>
    <row r="277" ht="12.75" hidden="1" customHeight="1"/>
    <row r="278" ht="12.75" hidden="1" customHeight="1"/>
    <row r="279" ht="12.75" hidden="1" customHeight="1"/>
    <row r="280" ht="12.75" hidden="1" customHeight="1"/>
    <row r="281" ht="12.75" hidden="1" customHeight="1"/>
    <row r="282" ht="12.75" hidden="1" customHeight="1"/>
    <row r="283" ht="12.75" hidden="1" customHeight="1"/>
    <row r="284" ht="12.75" hidden="1" customHeight="1"/>
    <row r="285" ht="12.75" hidden="1" customHeight="1"/>
    <row r="286" ht="12.75" hidden="1" customHeight="1"/>
    <row r="287" ht="12.75" hidden="1" customHeight="1"/>
    <row r="288" ht="12.75" hidden="1" customHeight="1"/>
    <row r="289" ht="12.75" hidden="1" customHeight="1"/>
    <row r="290" ht="12.75" hidden="1" customHeight="1"/>
    <row r="291" ht="12.75" hidden="1" customHeight="1"/>
    <row r="292" ht="12.75" hidden="1" customHeight="1"/>
    <row r="293" ht="12.75" hidden="1" customHeight="1"/>
    <row r="294" ht="12.75" hidden="1" customHeight="1"/>
    <row r="295" ht="12.75" hidden="1" customHeight="1"/>
    <row r="296" ht="12.75" hidden="1" customHeight="1"/>
    <row r="297" ht="12.75" hidden="1" customHeight="1"/>
    <row r="298" ht="12.75" hidden="1" customHeight="1"/>
    <row r="299" ht="12.75" hidden="1" customHeight="1"/>
    <row r="300" ht="12.75" hidden="1" customHeight="1"/>
    <row r="301" ht="12.75" hidden="1" customHeight="1"/>
    <row r="302" ht="12.75" hidden="1" customHeight="1"/>
    <row r="303" ht="12.75" hidden="1" customHeight="1"/>
    <row r="304" ht="12.75" hidden="1" customHeight="1"/>
    <row r="305" ht="12.75" hidden="1" customHeight="1"/>
    <row r="306" ht="12.75" hidden="1" customHeight="1"/>
    <row r="307" ht="12.75" hidden="1" customHeight="1"/>
    <row r="308" ht="12.75" hidden="1" customHeight="1"/>
    <row r="309" ht="12.75" hidden="1" customHeight="1"/>
    <row r="310" ht="12.75" hidden="1" customHeight="1"/>
    <row r="311" ht="12.75" hidden="1" customHeight="1"/>
    <row r="312" ht="12.75" hidden="1" customHeight="1"/>
    <row r="313" ht="12.75" hidden="1" customHeight="1"/>
    <row r="314" ht="12.75" hidden="1" customHeight="1"/>
    <row r="315" ht="12.75" hidden="1" customHeight="1"/>
    <row r="316" ht="12.75" hidden="1" customHeight="1"/>
    <row r="317" ht="12.75" hidden="1" customHeight="1"/>
    <row r="318" ht="12.75" hidden="1" customHeight="1"/>
    <row r="319" ht="12.75" hidden="1" customHeight="1"/>
    <row r="320" ht="12.75" hidden="1" customHeight="1"/>
    <row r="321" ht="12.75" hidden="1" customHeight="1"/>
    <row r="322" ht="12.75" hidden="1" customHeight="1"/>
    <row r="323" ht="12.75" hidden="1" customHeight="1"/>
    <row r="324" ht="12.75" hidden="1" customHeight="1"/>
    <row r="325" ht="12.75" hidden="1" customHeight="1"/>
    <row r="326" ht="12.75" hidden="1" customHeight="1"/>
    <row r="327" ht="12.75" hidden="1" customHeight="1"/>
    <row r="328" ht="12.75" hidden="1" customHeight="1"/>
    <row r="329" ht="12.75" hidden="1" customHeight="1"/>
    <row r="330" ht="12.75" hidden="1" customHeight="1"/>
    <row r="331" ht="12.75" hidden="1" customHeight="1"/>
    <row r="332" ht="12.75" hidden="1" customHeight="1"/>
    <row r="333" ht="12.75" hidden="1" customHeight="1"/>
    <row r="334" ht="12.75" hidden="1" customHeight="1"/>
    <row r="335" ht="12.75" hidden="1" customHeight="1"/>
    <row r="336" ht="12.75" hidden="1" customHeight="1"/>
    <row r="337" ht="12.75" hidden="1" customHeight="1"/>
    <row r="338" ht="12.75" hidden="1" customHeight="1"/>
    <row r="339" ht="12.75" hidden="1" customHeight="1"/>
    <row r="340" ht="12.75" hidden="1" customHeight="1"/>
    <row r="341" ht="12.75" hidden="1" customHeight="1"/>
    <row r="342" ht="12.75" hidden="1" customHeight="1"/>
    <row r="343" ht="12.75" hidden="1" customHeight="1"/>
    <row r="344" ht="12.75" hidden="1" customHeight="1"/>
    <row r="345" ht="12.75" hidden="1" customHeight="1"/>
    <row r="346" ht="12.75" hidden="1" customHeight="1"/>
    <row r="347" ht="12.75" hidden="1" customHeight="1"/>
    <row r="348" ht="12.75" hidden="1" customHeight="1"/>
    <row r="349" ht="12.75" hidden="1" customHeight="1"/>
    <row r="350" ht="12.75" hidden="1" customHeight="1"/>
    <row r="351" ht="12.75" hidden="1" customHeight="1"/>
    <row r="352" ht="12.75" hidden="1" customHeight="1"/>
    <row r="353" ht="12.75" hidden="1" customHeight="1"/>
    <row r="354" ht="12.75" hidden="1" customHeight="1"/>
    <row r="355" ht="12.75" hidden="1" customHeight="1"/>
    <row r="356" ht="12.75" hidden="1" customHeight="1"/>
    <row r="357" ht="12.75" hidden="1" customHeight="1"/>
    <row r="358" ht="12.75" hidden="1" customHeight="1"/>
    <row r="359" ht="12.75" hidden="1" customHeight="1"/>
    <row r="360" ht="12.75" hidden="1" customHeight="1"/>
    <row r="361" ht="12.75" hidden="1" customHeight="1"/>
    <row r="362" ht="12.75" hidden="1" customHeight="1"/>
    <row r="363" ht="12.75" hidden="1" customHeight="1"/>
    <row r="364" ht="12.75" hidden="1" customHeight="1"/>
    <row r="365" ht="12.75" hidden="1" customHeight="1"/>
    <row r="366" ht="12.75" hidden="1" customHeight="1"/>
    <row r="367" ht="12.75" hidden="1" customHeight="1"/>
    <row r="368" ht="12.75" hidden="1" customHeight="1"/>
    <row r="369" ht="12.75" hidden="1" customHeight="1"/>
    <row r="370" ht="12.75" hidden="1" customHeight="1"/>
    <row r="371" ht="12.75" hidden="1" customHeight="1"/>
    <row r="372" ht="12.75" hidden="1" customHeight="1"/>
    <row r="373" ht="12.75" hidden="1" customHeight="1"/>
    <row r="374" ht="12.75" hidden="1" customHeight="1"/>
    <row r="375" ht="12.75" hidden="1" customHeight="1"/>
    <row r="376" ht="12.75" hidden="1" customHeight="1"/>
    <row r="377" ht="12.75" hidden="1" customHeight="1"/>
    <row r="378" ht="12.75" hidden="1" customHeight="1"/>
    <row r="379" ht="12.75" hidden="1" customHeight="1"/>
    <row r="380" ht="12.75" hidden="1" customHeight="1"/>
    <row r="381" ht="12.75" hidden="1" customHeight="1"/>
    <row r="382" ht="12.75" hidden="1" customHeight="1"/>
    <row r="383" ht="12.75" hidden="1" customHeight="1"/>
    <row r="384" ht="12.75" hidden="1" customHeight="1"/>
    <row r="385" ht="12.75" hidden="1" customHeight="1"/>
    <row r="386" ht="12.75" hidden="1" customHeight="1"/>
    <row r="387" ht="12.75" hidden="1" customHeight="1"/>
    <row r="388" ht="12.75" hidden="1" customHeight="1"/>
    <row r="389" ht="12.75" hidden="1" customHeight="1"/>
    <row r="390" ht="12.75" hidden="1" customHeight="1"/>
    <row r="391" ht="12.75" hidden="1" customHeight="1"/>
    <row r="392" ht="12.75" hidden="1" customHeight="1"/>
    <row r="393" ht="12.75" hidden="1" customHeight="1"/>
    <row r="394" ht="12.75" hidden="1" customHeight="1"/>
    <row r="395" ht="12.75" hidden="1" customHeight="1"/>
    <row r="396" ht="12.75" hidden="1" customHeight="1"/>
    <row r="397" ht="12.75" hidden="1" customHeight="1"/>
    <row r="398" ht="12.75" hidden="1" customHeight="1"/>
    <row r="399" ht="12.75" hidden="1" customHeight="1"/>
    <row r="400" ht="12.75" hidden="1" customHeight="1"/>
    <row r="401" ht="12.75" hidden="1" customHeight="1"/>
    <row r="402" ht="12.75" hidden="1" customHeight="1"/>
    <row r="403" ht="12.75" hidden="1" customHeight="1"/>
    <row r="404" ht="12.75" hidden="1" customHeight="1"/>
    <row r="405" ht="12.75" hidden="1" customHeight="1"/>
    <row r="406" ht="12.75" hidden="1" customHeight="1"/>
    <row r="407" ht="12.75" hidden="1" customHeight="1"/>
    <row r="408" ht="12.75" hidden="1" customHeight="1"/>
    <row r="409" ht="12.75" hidden="1" customHeight="1"/>
    <row r="410" ht="12.75" hidden="1" customHeight="1"/>
    <row r="411" ht="12.75" hidden="1" customHeight="1"/>
    <row r="412" ht="12.75" hidden="1" customHeight="1"/>
    <row r="413" ht="12.75" hidden="1" customHeight="1"/>
    <row r="414" ht="12.75" hidden="1" customHeight="1"/>
    <row r="415" ht="12.75" hidden="1" customHeight="1"/>
    <row r="416" ht="12.75" hidden="1" customHeight="1"/>
    <row r="417" ht="12.75" hidden="1" customHeight="1"/>
    <row r="418" ht="12.75" hidden="1" customHeight="1"/>
    <row r="419" ht="12.75" hidden="1" customHeight="1"/>
    <row r="420" ht="12.75" hidden="1" customHeight="1"/>
    <row r="421" ht="12.75" hidden="1" customHeight="1"/>
    <row r="422" ht="12.75" hidden="1" customHeight="1"/>
    <row r="423" ht="12.75" hidden="1" customHeight="1"/>
    <row r="424" ht="12.75" hidden="1" customHeight="1"/>
    <row r="425" ht="12.75" hidden="1" customHeight="1"/>
    <row r="426" ht="12.75" hidden="1" customHeight="1"/>
    <row r="427" ht="12.75" hidden="1" customHeight="1"/>
    <row r="428" ht="12.75" hidden="1" customHeight="1"/>
    <row r="429" ht="12.75" hidden="1" customHeight="1"/>
    <row r="430" ht="12.75" hidden="1" customHeight="1"/>
    <row r="431" ht="12.75" hidden="1" customHeight="1"/>
    <row r="432" ht="12.75" hidden="1" customHeight="1"/>
    <row r="433" ht="12.75" hidden="1" customHeight="1"/>
    <row r="434" ht="12.75" hidden="1" customHeight="1"/>
    <row r="435" ht="12.75" hidden="1" customHeight="1"/>
    <row r="436" ht="12.75" hidden="1" customHeight="1"/>
    <row r="437" ht="12.75" hidden="1" customHeight="1"/>
    <row r="438" ht="12.75" hidden="1" customHeight="1"/>
    <row r="439" ht="12.75" hidden="1" customHeight="1"/>
    <row r="440" ht="12.75" hidden="1" customHeight="1"/>
    <row r="441" ht="12.75" hidden="1" customHeight="1"/>
    <row r="442" ht="12.75" hidden="1" customHeight="1"/>
    <row r="443" ht="12.75" hidden="1" customHeight="1"/>
    <row r="444" ht="12.75" hidden="1" customHeight="1"/>
    <row r="445" ht="12.75" hidden="1" customHeight="1"/>
    <row r="446" ht="12.75" hidden="1" customHeight="1"/>
    <row r="447" ht="12.75" hidden="1" customHeight="1"/>
    <row r="448" ht="12.75" hidden="1" customHeight="1"/>
    <row r="449" ht="12.75" hidden="1" customHeight="1"/>
    <row r="450" ht="12.75" hidden="1" customHeight="1"/>
    <row r="451" ht="12.75" hidden="1" customHeight="1"/>
    <row r="452" ht="12.75" hidden="1" customHeight="1"/>
    <row r="453" ht="12.75" hidden="1" customHeight="1"/>
    <row r="454" ht="12.75" hidden="1" customHeight="1"/>
    <row r="455" ht="12.75" hidden="1" customHeight="1"/>
    <row r="456" ht="12.75" hidden="1" customHeight="1"/>
    <row r="457" ht="12.75" hidden="1" customHeight="1"/>
    <row r="458" ht="12.75" hidden="1" customHeight="1"/>
    <row r="459" ht="12.75" hidden="1" customHeight="1"/>
    <row r="460" ht="12.75" hidden="1" customHeight="1"/>
    <row r="461" ht="12.75" hidden="1" customHeight="1"/>
    <row r="462" ht="12.75" hidden="1" customHeight="1"/>
    <row r="463" ht="12.75" hidden="1" customHeight="1"/>
    <row r="464" ht="12.75" hidden="1" customHeight="1"/>
    <row r="465" ht="12.75" hidden="1" customHeight="1"/>
    <row r="466" ht="12.75" hidden="1" customHeight="1"/>
    <row r="467" ht="12.75" hidden="1" customHeight="1"/>
    <row r="468" ht="12.75" hidden="1" customHeight="1"/>
    <row r="469" ht="12.75" hidden="1" customHeight="1"/>
    <row r="470" ht="12.75" hidden="1" customHeight="1"/>
    <row r="471" ht="12.75" hidden="1" customHeight="1"/>
    <row r="472" ht="12.75" hidden="1" customHeight="1"/>
    <row r="473" ht="12.75" hidden="1" customHeight="1"/>
    <row r="474" ht="12.75" hidden="1" customHeight="1"/>
    <row r="475" ht="12.75" hidden="1" customHeight="1"/>
    <row r="476" ht="12.75" hidden="1" customHeight="1"/>
    <row r="477" ht="12.75" hidden="1" customHeight="1"/>
    <row r="478" ht="12.75" hidden="1" customHeight="1"/>
    <row r="479" ht="12.75" hidden="1" customHeight="1"/>
    <row r="480" ht="12.75" hidden="1" customHeight="1"/>
    <row r="481" ht="12.75" hidden="1" customHeight="1"/>
    <row r="482" ht="12.75" hidden="1" customHeight="1"/>
    <row r="483" ht="12.75" hidden="1" customHeight="1"/>
    <row r="484" ht="12.75" hidden="1" customHeight="1"/>
    <row r="485" ht="12.75" hidden="1" customHeight="1"/>
    <row r="486" ht="12.75" hidden="1" customHeight="1"/>
    <row r="487" ht="12.75" hidden="1" customHeight="1"/>
    <row r="488" ht="12.75" hidden="1" customHeight="1"/>
    <row r="489" ht="12.75" hidden="1" customHeight="1"/>
    <row r="490" ht="12.75" hidden="1" customHeight="1"/>
    <row r="491" ht="12.75" hidden="1" customHeight="1"/>
    <row r="492" ht="12.75" hidden="1" customHeight="1"/>
    <row r="493" ht="12.75" hidden="1" customHeight="1"/>
    <row r="494" ht="12.75" hidden="1" customHeight="1"/>
    <row r="495" ht="12.75" hidden="1" customHeight="1"/>
    <row r="496" ht="12.75" hidden="1" customHeight="1"/>
    <row r="497" ht="12.75" hidden="1" customHeight="1"/>
    <row r="498" ht="12.75" hidden="1" customHeight="1"/>
    <row r="499" ht="12.75" hidden="1" customHeight="1"/>
    <row r="500" ht="12.75" hidden="1" customHeight="1"/>
    <row r="501" ht="12.75" hidden="1" customHeight="1"/>
    <row r="502" ht="12.75" hidden="1" customHeight="1"/>
    <row r="503" ht="12.75" hidden="1" customHeight="1"/>
    <row r="504" ht="12.75" hidden="1" customHeight="1"/>
    <row r="505" ht="12.75" hidden="1" customHeight="1"/>
    <row r="506" ht="12.75" hidden="1" customHeight="1"/>
    <row r="507" ht="12.75" hidden="1" customHeight="1"/>
    <row r="508" ht="12.75" hidden="1" customHeight="1"/>
    <row r="509" ht="12.75" hidden="1" customHeight="1"/>
    <row r="510" ht="12.75" hidden="1" customHeight="1"/>
    <row r="511" ht="12.75" hidden="1" customHeight="1"/>
    <row r="512" ht="12.75" hidden="1" customHeight="1"/>
    <row r="513" ht="12.75" hidden="1" customHeight="1"/>
    <row r="514" ht="12.75" hidden="1" customHeight="1"/>
    <row r="515" ht="12.75" hidden="1" customHeight="1"/>
    <row r="516" ht="12.75" hidden="1" customHeight="1"/>
    <row r="517" ht="12.75" hidden="1" customHeight="1"/>
    <row r="518" ht="12.75" hidden="1" customHeight="1"/>
    <row r="519" ht="12.75" hidden="1" customHeight="1"/>
    <row r="520" ht="12.75" hidden="1" customHeight="1"/>
    <row r="521" ht="12.75" hidden="1" customHeight="1"/>
    <row r="522" ht="12.75" hidden="1" customHeight="1"/>
    <row r="523" ht="12.75" hidden="1" customHeight="1"/>
    <row r="524" ht="12.75" hidden="1" customHeight="1"/>
    <row r="525" ht="12.75" hidden="1" customHeight="1"/>
    <row r="526" ht="12.75" hidden="1" customHeight="1"/>
    <row r="527" ht="12.75" hidden="1" customHeight="1"/>
    <row r="528" ht="12.75" hidden="1" customHeight="1"/>
    <row r="529" ht="12.75" hidden="1" customHeight="1"/>
    <row r="530" ht="12.75" hidden="1" customHeight="1"/>
    <row r="531" ht="12.75" hidden="1" customHeight="1"/>
    <row r="532" ht="12.75" hidden="1" customHeight="1"/>
    <row r="533" ht="12.75" hidden="1" customHeight="1"/>
    <row r="534" ht="12.75" hidden="1" customHeight="1"/>
    <row r="535" ht="12.75" hidden="1" customHeight="1"/>
    <row r="536" ht="12.75" hidden="1" customHeight="1"/>
    <row r="537" ht="12.75" hidden="1" customHeight="1"/>
    <row r="538" ht="12.75" hidden="1" customHeight="1"/>
    <row r="539" ht="12.75" hidden="1" customHeight="1"/>
    <row r="540" ht="12.75" hidden="1" customHeight="1"/>
    <row r="541" ht="12.75" hidden="1" customHeight="1"/>
    <row r="542" ht="12.75" hidden="1" customHeight="1"/>
    <row r="543" ht="12.75" hidden="1" customHeight="1"/>
    <row r="544" ht="12.75" hidden="1" customHeight="1"/>
    <row r="545" ht="12.75" hidden="1" customHeight="1"/>
    <row r="546" ht="12.75" hidden="1" customHeight="1"/>
    <row r="547" ht="12.75" hidden="1" customHeight="1"/>
    <row r="548" ht="12.75" hidden="1" customHeight="1"/>
    <row r="549" ht="12.75" hidden="1" customHeight="1"/>
    <row r="550" ht="12.75" hidden="1" customHeight="1"/>
    <row r="551" ht="12.75" hidden="1" customHeight="1"/>
    <row r="552" ht="12.75" hidden="1" customHeight="1"/>
    <row r="553" ht="12.75" hidden="1" customHeight="1"/>
    <row r="554" ht="12.75" hidden="1" customHeight="1"/>
    <row r="555" ht="12.75" hidden="1" customHeight="1"/>
    <row r="556" ht="12.75" hidden="1" customHeight="1"/>
    <row r="557" ht="12.75" hidden="1" customHeight="1"/>
    <row r="558" ht="12.75" hidden="1" customHeight="1"/>
    <row r="559" ht="12.75" hidden="1" customHeight="1"/>
    <row r="560" ht="12.75" hidden="1" customHeight="1"/>
    <row r="561" ht="12.75" hidden="1" customHeight="1"/>
    <row r="562" ht="12.75" hidden="1" customHeight="1"/>
    <row r="563" ht="12.75" hidden="1" customHeight="1"/>
    <row r="564" ht="12.75" hidden="1" customHeight="1"/>
    <row r="565" ht="12.75" hidden="1" customHeight="1"/>
    <row r="566" ht="12.75" hidden="1" customHeight="1"/>
    <row r="567" ht="12.75" hidden="1" customHeight="1"/>
    <row r="568" ht="12.75" hidden="1" customHeight="1"/>
    <row r="569" ht="12.75" hidden="1" customHeight="1"/>
    <row r="570" ht="12.75" hidden="1" customHeight="1"/>
    <row r="571" ht="12.75" hidden="1" customHeight="1"/>
    <row r="572" ht="12.75" hidden="1" customHeight="1"/>
    <row r="573" ht="12.75" hidden="1" customHeight="1"/>
    <row r="574" ht="12.75" hidden="1" customHeight="1"/>
    <row r="575" ht="12.75" hidden="1" customHeight="1"/>
    <row r="576" ht="12.75" hidden="1" customHeight="1"/>
    <row r="577" ht="12.75" hidden="1" customHeight="1"/>
    <row r="578" ht="12.75" hidden="1" customHeight="1"/>
    <row r="579" ht="12.75" hidden="1" customHeight="1"/>
    <row r="580" ht="12.75" hidden="1" customHeight="1"/>
    <row r="581" ht="12.75" hidden="1" customHeight="1"/>
    <row r="582" ht="12.75" hidden="1" customHeight="1"/>
    <row r="583" ht="12.75" hidden="1" customHeight="1"/>
    <row r="584" ht="12.75" hidden="1" customHeight="1"/>
    <row r="585" ht="12.75" hidden="1" customHeight="1"/>
    <row r="586" ht="12.75" hidden="1" customHeight="1"/>
    <row r="587" ht="12.75" hidden="1" customHeight="1"/>
    <row r="588" ht="12.75" hidden="1" customHeight="1"/>
    <row r="589" ht="12.75" hidden="1" customHeight="1"/>
    <row r="590" ht="12.75" hidden="1" customHeight="1"/>
    <row r="591" ht="12.75" hidden="1" customHeight="1"/>
    <row r="592" ht="12.75" hidden="1" customHeight="1"/>
    <row r="593" ht="12.75" hidden="1" customHeight="1"/>
    <row r="594" ht="12.75" hidden="1" customHeight="1"/>
    <row r="595" ht="12.75" hidden="1" customHeight="1"/>
    <row r="596" ht="12.75" hidden="1" customHeight="1"/>
    <row r="597" ht="12.75" hidden="1" customHeight="1"/>
    <row r="598" ht="12.75" hidden="1" customHeight="1"/>
    <row r="599" ht="12.75" hidden="1" customHeight="1"/>
    <row r="600" ht="12.75" hidden="1" customHeight="1"/>
    <row r="601" ht="12.75" hidden="1" customHeight="1"/>
    <row r="602" ht="12.75" hidden="1" customHeight="1"/>
    <row r="603" ht="12.75" hidden="1" customHeight="1"/>
    <row r="604" ht="12.75" hidden="1" customHeight="1"/>
    <row r="605" ht="12.75" hidden="1" customHeight="1"/>
    <row r="606" ht="12.75" hidden="1" customHeight="1"/>
    <row r="607" ht="12.75" hidden="1" customHeight="1"/>
    <row r="608" ht="12.75" hidden="1" customHeight="1"/>
    <row r="609" ht="12.75" hidden="1" customHeight="1"/>
    <row r="610" ht="12.75" hidden="1" customHeight="1"/>
    <row r="611" ht="12.75" hidden="1" customHeight="1"/>
    <row r="612" ht="12.75" hidden="1" customHeight="1"/>
    <row r="613" ht="12.75" hidden="1" customHeight="1"/>
    <row r="614" ht="12.75" hidden="1" customHeight="1"/>
    <row r="615" ht="12.75" hidden="1" customHeight="1"/>
    <row r="616" ht="12.75" hidden="1" customHeight="1"/>
    <row r="617" ht="12.75" hidden="1" customHeight="1"/>
    <row r="618" ht="12.75" hidden="1" customHeight="1"/>
    <row r="619" ht="12.75" hidden="1" customHeight="1"/>
    <row r="620" ht="12.75" hidden="1" customHeight="1"/>
    <row r="621" ht="12.75" hidden="1" customHeight="1"/>
    <row r="622" ht="12.75" hidden="1" customHeight="1"/>
    <row r="623" ht="12.75" hidden="1" customHeight="1"/>
    <row r="624" ht="12.75" hidden="1" customHeight="1"/>
    <row r="625" ht="12.75" hidden="1" customHeight="1"/>
    <row r="626" ht="12.75" hidden="1" customHeight="1"/>
    <row r="627" ht="12.75" hidden="1" customHeight="1"/>
    <row r="628" ht="12.75" hidden="1" customHeight="1"/>
    <row r="629" ht="12.75" hidden="1" customHeight="1"/>
    <row r="630" ht="12.75" hidden="1" customHeight="1"/>
    <row r="631" ht="12.75" hidden="1" customHeight="1"/>
    <row r="632" ht="12.75" hidden="1" customHeight="1"/>
    <row r="633" ht="12.75" hidden="1" customHeight="1"/>
    <row r="634" ht="12.75" hidden="1" customHeight="1"/>
    <row r="635" ht="12.75" hidden="1" customHeight="1"/>
    <row r="636" ht="12.75" hidden="1" customHeight="1"/>
    <row r="637" ht="12.75" hidden="1" customHeight="1"/>
    <row r="638" ht="12.75" hidden="1" customHeight="1"/>
    <row r="639" ht="12.75" hidden="1" customHeight="1"/>
    <row r="640" ht="12.75" hidden="1" customHeight="1"/>
    <row r="641" ht="12.75" hidden="1" customHeight="1"/>
    <row r="642" ht="12.75" hidden="1" customHeight="1"/>
    <row r="643" ht="12.75" hidden="1" customHeight="1"/>
    <row r="644" ht="12.75" hidden="1" customHeight="1"/>
    <row r="645" ht="12.75" hidden="1" customHeight="1"/>
    <row r="646" ht="12.75" hidden="1" customHeight="1"/>
    <row r="647" ht="12.75" hidden="1" customHeight="1"/>
    <row r="648" ht="12.75" hidden="1" customHeight="1"/>
    <row r="649" ht="12.75" hidden="1" customHeight="1"/>
    <row r="650" ht="12.75" hidden="1" customHeight="1"/>
    <row r="651" ht="12.75" hidden="1" customHeight="1"/>
    <row r="652" ht="12.75" hidden="1" customHeight="1"/>
    <row r="653" ht="12.75" hidden="1" customHeight="1"/>
    <row r="654" ht="12.75" hidden="1" customHeight="1"/>
    <row r="655" ht="12.75" hidden="1" customHeight="1"/>
    <row r="656" ht="12.75" hidden="1" customHeight="1"/>
    <row r="657" ht="12.75" hidden="1" customHeight="1"/>
    <row r="658" ht="12.75" hidden="1" customHeight="1"/>
    <row r="659" ht="12.75" hidden="1" customHeight="1"/>
    <row r="660" ht="12.75" hidden="1" customHeight="1"/>
    <row r="661" ht="12.75" hidden="1" customHeight="1"/>
    <row r="662" ht="12.75" hidden="1" customHeight="1"/>
    <row r="663" ht="12.75" hidden="1" customHeight="1"/>
    <row r="664" ht="12.75" hidden="1" customHeight="1"/>
    <row r="665" ht="12.75" hidden="1" customHeight="1"/>
    <row r="666" ht="12.75" hidden="1" customHeight="1"/>
    <row r="667" ht="12.75" hidden="1" customHeight="1"/>
    <row r="668" ht="12.75" hidden="1" customHeight="1"/>
    <row r="669" ht="12.75" hidden="1" customHeight="1"/>
    <row r="670" ht="12.75" hidden="1" customHeight="1"/>
    <row r="671" ht="12.75" hidden="1" customHeight="1"/>
    <row r="672" ht="12.75" hidden="1" customHeight="1"/>
    <row r="673" ht="12.75" hidden="1" customHeight="1"/>
    <row r="674" ht="12.75" hidden="1" customHeight="1"/>
    <row r="675" ht="12.75" hidden="1" customHeight="1"/>
    <row r="676" ht="12.75" hidden="1" customHeight="1"/>
    <row r="677" ht="12.75" hidden="1" customHeight="1"/>
    <row r="678" ht="12.75" hidden="1" customHeight="1"/>
    <row r="679" ht="12.75" hidden="1" customHeight="1"/>
    <row r="680" ht="12.75" hidden="1" customHeight="1"/>
    <row r="681" ht="12.75" hidden="1" customHeight="1"/>
    <row r="682" ht="12.75" hidden="1" customHeight="1"/>
    <row r="683" ht="12.75" hidden="1" customHeight="1"/>
    <row r="684" ht="12.75" hidden="1" customHeight="1"/>
    <row r="685" ht="12.75" hidden="1" customHeight="1"/>
    <row r="686" ht="12.75" hidden="1" customHeight="1"/>
    <row r="687" ht="12.75" hidden="1" customHeight="1"/>
    <row r="688" ht="12.75" hidden="1" customHeight="1"/>
    <row r="689" ht="12.75" hidden="1" customHeight="1"/>
    <row r="690" ht="12.75" hidden="1" customHeight="1"/>
    <row r="691" ht="12.75" hidden="1" customHeight="1"/>
    <row r="692" ht="12.75" hidden="1" customHeight="1"/>
    <row r="693" ht="12.75" hidden="1" customHeight="1"/>
    <row r="694" ht="12.75" hidden="1" customHeight="1"/>
    <row r="695" ht="12.75" hidden="1" customHeight="1"/>
    <row r="696" ht="12.75" hidden="1" customHeight="1"/>
    <row r="697" ht="12.75" hidden="1" customHeight="1"/>
    <row r="698" ht="12.75" hidden="1" customHeight="1"/>
    <row r="699" ht="12.75" hidden="1" customHeight="1"/>
    <row r="700" ht="12.75" hidden="1" customHeight="1"/>
    <row r="701" ht="12.75" hidden="1" customHeight="1"/>
    <row r="702" ht="12.75" hidden="1" customHeight="1"/>
    <row r="703" ht="12.75" hidden="1" customHeight="1"/>
    <row r="704" ht="12.75" hidden="1" customHeight="1"/>
    <row r="705" ht="12.75" hidden="1" customHeight="1"/>
    <row r="706" ht="12.75" hidden="1" customHeight="1"/>
    <row r="707" ht="12.75" hidden="1" customHeight="1"/>
    <row r="708" ht="12.75" hidden="1" customHeight="1"/>
    <row r="709" ht="12.75" hidden="1" customHeight="1"/>
    <row r="710" ht="12.75" hidden="1" customHeight="1"/>
    <row r="711" ht="12.75" hidden="1" customHeight="1"/>
    <row r="712" ht="12.75" hidden="1" customHeight="1"/>
    <row r="713" ht="12.75" hidden="1" customHeight="1"/>
    <row r="714" ht="12.75" hidden="1" customHeight="1"/>
    <row r="715" ht="12.75" hidden="1" customHeight="1"/>
    <row r="716" ht="12.75" hidden="1" customHeight="1"/>
    <row r="717" ht="12.75" hidden="1" customHeight="1"/>
    <row r="718" ht="12.75" hidden="1" customHeight="1"/>
    <row r="719" ht="12.75" hidden="1" customHeight="1"/>
    <row r="720" ht="12.75" hidden="1" customHeight="1"/>
    <row r="721" ht="12.75" hidden="1" customHeight="1"/>
    <row r="722" ht="12.75" hidden="1" customHeight="1"/>
    <row r="723" ht="12.75" hidden="1" customHeight="1"/>
    <row r="724" ht="12.75" hidden="1" customHeight="1"/>
    <row r="725" ht="12.75" hidden="1" customHeight="1"/>
    <row r="726" ht="12.75" hidden="1" customHeight="1"/>
    <row r="727" ht="12.75" hidden="1" customHeight="1"/>
    <row r="728" ht="12.75" hidden="1" customHeight="1"/>
    <row r="729" ht="12.75" hidden="1" customHeight="1"/>
    <row r="730" ht="12.75" hidden="1" customHeight="1"/>
    <row r="731" ht="12.75" hidden="1" customHeight="1"/>
    <row r="732" ht="12.75" hidden="1" customHeight="1"/>
    <row r="733" ht="12.75" hidden="1" customHeight="1"/>
    <row r="734" ht="12.75" hidden="1" customHeight="1"/>
    <row r="735" ht="12.75" hidden="1" customHeight="1"/>
    <row r="736" ht="12.75" hidden="1" customHeight="1"/>
    <row r="737" ht="12.75" hidden="1" customHeight="1"/>
    <row r="738" ht="12.75" hidden="1" customHeight="1"/>
    <row r="739" ht="12.75" hidden="1" customHeight="1"/>
    <row r="740" ht="12.75" hidden="1" customHeight="1"/>
    <row r="741" ht="12.75" hidden="1" customHeight="1"/>
    <row r="742" ht="12.75" hidden="1" customHeight="1"/>
    <row r="743" ht="12.75" hidden="1" customHeight="1"/>
    <row r="744" ht="12.75" hidden="1" customHeight="1"/>
    <row r="745" ht="12.75" hidden="1" customHeight="1"/>
    <row r="746" ht="12.75" hidden="1" customHeight="1"/>
    <row r="747" ht="12.75" hidden="1" customHeight="1"/>
    <row r="748" ht="12.75" hidden="1" customHeight="1"/>
    <row r="749" ht="12.75" hidden="1" customHeight="1"/>
    <row r="750" ht="12.75" hidden="1" customHeight="1"/>
    <row r="751" ht="12.75" hidden="1" customHeight="1"/>
    <row r="752" ht="12.75" hidden="1" customHeight="1"/>
    <row r="753" ht="12.75" hidden="1" customHeight="1"/>
    <row r="754" ht="12.75" hidden="1" customHeight="1"/>
    <row r="755" ht="12.75" hidden="1" customHeight="1"/>
    <row r="756" ht="12.75" hidden="1" customHeight="1"/>
    <row r="757" ht="12.75" hidden="1" customHeight="1"/>
    <row r="758" ht="12.75" hidden="1" customHeight="1"/>
    <row r="759" ht="12.75" hidden="1" customHeight="1"/>
    <row r="760" ht="12.75" hidden="1" customHeight="1"/>
    <row r="761" ht="12.75" hidden="1" customHeight="1"/>
    <row r="762" ht="12.75" hidden="1" customHeight="1"/>
    <row r="763" ht="12.75" hidden="1" customHeight="1"/>
    <row r="764" ht="12.75" hidden="1" customHeight="1"/>
    <row r="765" ht="12.75" hidden="1" customHeight="1"/>
    <row r="766" ht="12.75" hidden="1" customHeight="1"/>
    <row r="767" ht="12.75" hidden="1" customHeight="1"/>
    <row r="768" ht="12.75" hidden="1" customHeight="1"/>
    <row r="769" ht="12.75" hidden="1" customHeight="1"/>
    <row r="770" ht="12.75" hidden="1" customHeight="1"/>
    <row r="771" ht="12.75" hidden="1" customHeight="1"/>
    <row r="772" ht="12.75" hidden="1" customHeight="1"/>
    <row r="773" ht="12.75" hidden="1" customHeight="1"/>
    <row r="774" ht="12.75" hidden="1" customHeight="1"/>
    <row r="775" ht="12.75" hidden="1" customHeight="1"/>
    <row r="776" ht="12.75" hidden="1" customHeight="1"/>
    <row r="777" ht="12.75" hidden="1" customHeight="1"/>
    <row r="778" ht="12.75" hidden="1" customHeight="1"/>
    <row r="779" ht="12.75" hidden="1" customHeight="1"/>
    <row r="780" ht="12.75" hidden="1" customHeight="1"/>
    <row r="781" ht="12.75" hidden="1" customHeight="1"/>
    <row r="782" ht="12.75" hidden="1" customHeight="1"/>
    <row r="783" ht="12.75" hidden="1" customHeight="1"/>
    <row r="784" ht="12.75" hidden="1" customHeight="1"/>
    <row r="785" ht="12.75" hidden="1" customHeight="1"/>
    <row r="786" ht="12.75" hidden="1" customHeight="1"/>
    <row r="787" ht="12.75" hidden="1" customHeight="1"/>
    <row r="788" ht="12.75" hidden="1" customHeight="1"/>
    <row r="789" ht="12.75" hidden="1" customHeight="1"/>
    <row r="790" ht="12.75" hidden="1" customHeight="1"/>
    <row r="791" ht="12.75" hidden="1" customHeight="1"/>
    <row r="792" ht="12.75" hidden="1" customHeight="1"/>
    <row r="793" ht="12.75" hidden="1" customHeight="1"/>
    <row r="794" ht="12.75" hidden="1" customHeight="1"/>
    <row r="795" ht="12.75" hidden="1" customHeight="1"/>
    <row r="796" ht="12.75" hidden="1" customHeight="1"/>
    <row r="797" ht="12.75" hidden="1" customHeight="1"/>
    <row r="798" ht="12.75" hidden="1" customHeight="1"/>
    <row r="799" ht="12.75" hidden="1" customHeight="1"/>
    <row r="800" ht="12.75" hidden="1" customHeight="1"/>
    <row r="801" ht="12.75" hidden="1" customHeight="1"/>
    <row r="802" ht="12.75" hidden="1" customHeight="1"/>
    <row r="803" ht="12.75" hidden="1" customHeight="1"/>
    <row r="804" ht="12.75" hidden="1" customHeight="1"/>
    <row r="805" ht="12.75" hidden="1" customHeight="1"/>
    <row r="806" ht="12.75" hidden="1" customHeight="1"/>
    <row r="807" ht="12.75" hidden="1" customHeight="1"/>
    <row r="808" ht="12.75" hidden="1" customHeight="1"/>
    <row r="809" ht="12.75" hidden="1" customHeight="1"/>
    <row r="810" ht="12.75" hidden="1" customHeight="1"/>
    <row r="811" ht="12.75" hidden="1" customHeight="1"/>
    <row r="812" ht="12.75" hidden="1" customHeight="1"/>
    <row r="813" ht="12.75" hidden="1" customHeight="1"/>
    <row r="814" ht="12.75" hidden="1" customHeight="1"/>
    <row r="815" ht="12.75" hidden="1" customHeight="1"/>
    <row r="816" ht="12.75" hidden="1" customHeight="1"/>
    <row r="817" ht="12.75" hidden="1" customHeight="1"/>
    <row r="818" ht="12.75" hidden="1" customHeight="1"/>
    <row r="819" ht="12.75" hidden="1" customHeight="1"/>
    <row r="820" ht="12.75" hidden="1" customHeight="1"/>
    <row r="821" ht="12.75" hidden="1" customHeight="1"/>
    <row r="822" ht="12.75" hidden="1" customHeight="1"/>
    <row r="823" ht="12.75" hidden="1" customHeight="1"/>
    <row r="824" ht="12.75" hidden="1" customHeight="1"/>
    <row r="825" ht="12.75" hidden="1" customHeight="1"/>
    <row r="826" ht="12.75" hidden="1" customHeight="1"/>
    <row r="827" ht="12.75" hidden="1" customHeight="1"/>
    <row r="828" ht="12.75" hidden="1" customHeight="1"/>
    <row r="829" ht="12.75" hidden="1" customHeight="1"/>
    <row r="830" ht="12.75" hidden="1" customHeight="1"/>
    <row r="831" ht="12.75" hidden="1" customHeight="1"/>
    <row r="832" ht="12.75" hidden="1" customHeight="1"/>
    <row r="833" ht="12.75" hidden="1" customHeight="1"/>
    <row r="834" ht="12.75" hidden="1" customHeight="1"/>
    <row r="835" ht="12.75" hidden="1" customHeight="1"/>
    <row r="836" ht="12.75" hidden="1" customHeight="1"/>
    <row r="837" ht="12.75" hidden="1" customHeight="1"/>
    <row r="838" ht="12.75" hidden="1" customHeight="1"/>
    <row r="839" ht="12.75" hidden="1" customHeight="1"/>
    <row r="840" ht="12.75" hidden="1" customHeight="1"/>
    <row r="841" ht="12.75" hidden="1" customHeight="1"/>
    <row r="842" ht="12.75" hidden="1" customHeight="1"/>
    <row r="843" ht="12.75" hidden="1" customHeight="1"/>
    <row r="844" ht="12.75" hidden="1" customHeight="1"/>
    <row r="845" ht="12.75" hidden="1" customHeight="1"/>
    <row r="846" ht="12.75" hidden="1" customHeight="1"/>
    <row r="847" ht="12.75" hidden="1" customHeight="1"/>
    <row r="848" ht="12.75" hidden="1" customHeight="1"/>
    <row r="849" ht="12.75" hidden="1" customHeight="1"/>
    <row r="850" ht="12.75" hidden="1" customHeight="1"/>
    <row r="851" ht="12.75" hidden="1" customHeight="1"/>
    <row r="852" ht="12.75" hidden="1" customHeight="1"/>
    <row r="853" ht="12.75" hidden="1" customHeight="1"/>
    <row r="854" ht="12.75" hidden="1" customHeight="1"/>
    <row r="855" ht="12.75" hidden="1" customHeight="1"/>
    <row r="856" ht="12.75" hidden="1" customHeight="1"/>
    <row r="857" ht="12.75" hidden="1" customHeight="1"/>
    <row r="858" ht="12.75" hidden="1" customHeight="1"/>
    <row r="859" ht="12.75" hidden="1" customHeight="1"/>
    <row r="860" ht="12.75" hidden="1" customHeight="1"/>
    <row r="861" ht="12.75" hidden="1" customHeight="1"/>
    <row r="862" ht="12.75" hidden="1" customHeight="1"/>
    <row r="863" ht="12.75" hidden="1" customHeight="1"/>
    <row r="864" ht="12.75" hidden="1" customHeight="1"/>
    <row r="865" ht="12.75" hidden="1" customHeight="1"/>
    <row r="866" ht="12.75" hidden="1" customHeight="1"/>
    <row r="867" ht="12.75" hidden="1" customHeight="1"/>
    <row r="868" ht="12.75" hidden="1" customHeight="1"/>
    <row r="869" ht="12.75" hidden="1" customHeight="1"/>
    <row r="870" ht="12.75" hidden="1" customHeight="1"/>
    <row r="871" ht="12.75" hidden="1" customHeight="1"/>
    <row r="872" ht="12.75" hidden="1" customHeight="1"/>
    <row r="873" ht="12.75" hidden="1" customHeight="1"/>
    <row r="874" ht="12.75" hidden="1" customHeight="1"/>
    <row r="875" ht="12.75" hidden="1" customHeight="1"/>
    <row r="876" ht="12.75" hidden="1" customHeight="1"/>
    <row r="877" ht="12.75" hidden="1" customHeight="1"/>
    <row r="878" ht="12.75" hidden="1" customHeight="1"/>
    <row r="879" ht="12.75" hidden="1" customHeight="1"/>
    <row r="880" ht="12.75" hidden="1" customHeight="1"/>
    <row r="881" ht="12.75" hidden="1" customHeight="1"/>
    <row r="882" ht="12.75" hidden="1" customHeight="1"/>
    <row r="883" ht="12.75" hidden="1" customHeight="1"/>
    <row r="884" ht="12.75" hidden="1" customHeight="1"/>
    <row r="885" ht="12.75" hidden="1" customHeight="1"/>
    <row r="886" ht="12.75" hidden="1" customHeight="1"/>
    <row r="887" ht="12.75" hidden="1" customHeight="1"/>
    <row r="888" ht="12.75" hidden="1" customHeight="1"/>
    <row r="889" ht="12.75" hidden="1" customHeight="1"/>
    <row r="890" ht="12.75" hidden="1" customHeight="1"/>
    <row r="891" ht="12.75" hidden="1" customHeight="1"/>
    <row r="892" ht="12.75" hidden="1" customHeight="1"/>
    <row r="893" ht="12.75" hidden="1" customHeight="1"/>
    <row r="894" ht="12.75" hidden="1" customHeight="1"/>
    <row r="895" ht="12.75" hidden="1" customHeight="1"/>
    <row r="896" ht="12.75" hidden="1" customHeight="1"/>
    <row r="897" ht="12.75" hidden="1" customHeight="1"/>
    <row r="898" ht="12.75" hidden="1" customHeight="1"/>
    <row r="899" ht="12.75" hidden="1" customHeight="1"/>
    <row r="900" ht="12.75" hidden="1" customHeight="1"/>
    <row r="901" ht="12.75" hidden="1" customHeight="1"/>
    <row r="902" ht="12.75" hidden="1" customHeight="1"/>
    <row r="903" ht="12.75" hidden="1" customHeight="1"/>
    <row r="904" ht="12.75" hidden="1" customHeight="1"/>
    <row r="905" ht="12.75" hidden="1" customHeight="1"/>
    <row r="906" ht="12.75" hidden="1" customHeight="1"/>
    <row r="907" ht="12.75" hidden="1" customHeight="1"/>
    <row r="908" ht="12.75" hidden="1" customHeight="1"/>
    <row r="909" ht="12.75" hidden="1" customHeight="1"/>
    <row r="910" ht="12.75" hidden="1" customHeight="1"/>
    <row r="911" ht="12.75" hidden="1" customHeight="1"/>
    <row r="912" ht="12.75" hidden="1" customHeight="1"/>
    <row r="913" ht="12.75" hidden="1" customHeight="1"/>
    <row r="914" ht="12.75" hidden="1" customHeight="1"/>
    <row r="915" ht="12.75" hidden="1" customHeight="1"/>
    <row r="916" ht="12.75" hidden="1" customHeight="1"/>
    <row r="917" ht="12.75" hidden="1" customHeight="1"/>
    <row r="918" ht="12.75" hidden="1" customHeight="1"/>
    <row r="919" ht="12.75" hidden="1" customHeight="1"/>
    <row r="920" ht="12.75" hidden="1" customHeight="1"/>
    <row r="921" ht="12.75" hidden="1" customHeight="1"/>
    <row r="922" ht="12.75" hidden="1" customHeight="1"/>
    <row r="923" ht="12.75" hidden="1" customHeight="1"/>
    <row r="924" ht="12.75" hidden="1" customHeight="1"/>
    <row r="925" ht="12.75" hidden="1" customHeight="1"/>
    <row r="926" ht="12.75" hidden="1" customHeight="1"/>
    <row r="927" ht="12.75" hidden="1" customHeight="1"/>
    <row r="928" ht="12.75" hidden="1" customHeight="1"/>
    <row r="929" ht="12.75" hidden="1" customHeight="1"/>
    <row r="930" ht="12.75" hidden="1" customHeight="1"/>
    <row r="931" ht="12.75" hidden="1" customHeight="1"/>
    <row r="932" ht="12.75" hidden="1" customHeight="1"/>
    <row r="933" ht="12.75" hidden="1" customHeight="1"/>
    <row r="934" ht="12.75" hidden="1" customHeight="1"/>
    <row r="935" ht="12.75" hidden="1" customHeight="1"/>
    <row r="936" ht="12.75" hidden="1" customHeight="1"/>
    <row r="937" ht="12.75" hidden="1" customHeight="1"/>
    <row r="938" ht="12.75" hidden="1" customHeight="1"/>
    <row r="939" ht="12.75" hidden="1" customHeight="1"/>
    <row r="940" ht="12.75" hidden="1" customHeight="1"/>
    <row r="941" ht="12.75" hidden="1" customHeight="1"/>
    <row r="942" ht="12.75" hidden="1" customHeight="1"/>
    <row r="943" ht="12.75" hidden="1" customHeight="1"/>
    <row r="944" ht="12.75" hidden="1" customHeight="1"/>
    <row r="945" ht="12.75" hidden="1" customHeight="1"/>
    <row r="946" ht="12.75" hidden="1" customHeight="1"/>
    <row r="947" ht="12.75" hidden="1" customHeight="1"/>
    <row r="948" ht="12.75" hidden="1" customHeight="1"/>
    <row r="949" ht="12.75" hidden="1" customHeight="1"/>
    <row r="950" ht="12.75" hidden="1" customHeight="1"/>
    <row r="951" ht="12.75" hidden="1" customHeight="1"/>
    <row r="952" ht="12.75" hidden="1" customHeight="1"/>
    <row r="953" ht="12.75" hidden="1" customHeight="1"/>
    <row r="954" ht="12.75" hidden="1" customHeight="1"/>
    <row r="955" ht="12.75" hidden="1" customHeight="1"/>
    <row r="956" ht="12.75" hidden="1" customHeight="1"/>
    <row r="957" ht="12.75" hidden="1" customHeight="1"/>
    <row r="958" ht="12.75" hidden="1" customHeight="1"/>
    <row r="959" ht="12.75" hidden="1" customHeight="1"/>
    <row r="960" ht="12.75" hidden="1" customHeight="1"/>
    <row r="961" ht="12.75" hidden="1" customHeight="1"/>
    <row r="962" ht="12.75" hidden="1" customHeight="1"/>
    <row r="963" ht="12.75" hidden="1" customHeight="1"/>
    <row r="964" ht="12.75" hidden="1" customHeight="1"/>
    <row r="965" ht="12.75" hidden="1" customHeight="1"/>
    <row r="966" ht="12.75" hidden="1" customHeight="1"/>
    <row r="967" ht="12.75" hidden="1" customHeight="1"/>
    <row r="968" ht="12.75" hidden="1" customHeight="1"/>
    <row r="969" ht="12.75" hidden="1" customHeight="1"/>
    <row r="970" ht="12.75" hidden="1" customHeight="1"/>
    <row r="971" ht="12.75" hidden="1" customHeight="1"/>
    <row r="972" ht="12.75" hidden="1" customHeight="1"/>
    <row r="973" ht="12.75" hidden="1" customHeight="1"/>
    <row r="974" ht="12.75" hidden="1" customHeight="1"/>
    <row r="975" ht="12.75" hidden="1" customHeight="1"/>
    <row r="976" ht="12.75" hidden="1" customHeight="1"/>
    <row r="977" ht="12.75" hidden="1" customHeight="1"/>
    <row r="978" ht="12.75" hidden="1" customHeight="1"/>
    <row r="979" ht="12.75" hidden="1" customHeight="1"/>
    <row r="980" ht="12.75" hidden="1" customHeight="1"/>
    <row r="981" ht="12.75" hidden="1" customHeight="1"/>
    <row r="982" ht="12.75" hidden="1" customHeight="1"/>
    <row r="983" ht="12.75" hidden="1" customHeight="1"/>
    <row r="984" ht="12.75" hidden="1" customHeight="1"/>
    <row r="985" ht="12.75" hidden="1" customHeight="1"/>
    <row r="986" ht="12.75" hidden="1" customHeight="1"/>
    <row r="987" ht="12.75" hidden="1" customHeight="1"/>
    <row r="988" ht="12.75" hidden="1" customHeight="1"/>
    <row r="989" ht="12.75" hidden="1" customHeight="1"/>
    <row r="990" ht="12.75" hidden="1" customHeight="1"/>
    <row r="991" ht="12.75" hidden="1" customHeight="1"/>
    <row r="992" ht="12.75" hidden="1" customHeight="1"/>
    <row r="993" ht="12.75" hidden="1" customHeight="1"/>
    <row r="994" ht="12.75" hidden="1" customHeight="1"/>
    <row r="995" ht="12.75" hidden="1" customHeight="1"/>
    <row r="996" ht="12.75" hidden="1" customHeight="1"/>
    <row r="997" ht="12.75" hidden="1" customHeight="1"/>
    <row r="998" ht="12.75" hidden="1" customHeight="1"/>
    <row r="999" ht="12.75" hidden="1" customHeight="1"/>
    <row r="1000" ht="12.75" hidden="1" customHeight="1"/>
  </sheetData>
  <mergeCells count="23">
    <mergeCell ref="G55:I55"/>
    <mergeCell ref="G56:I56"/>
    <mergeCell ref="G57:I57"/>
    <mergeCell ref="G58:I58"/>
    <mergeCell ref="E27:I27"/>
    <mergeCell ref="E28:I28"/>
    <mergeCell ref="B30:B31"/>
    <mergeCell ref="C30:C31"/>
    <mergeCell ref="E30:F31"/>
    <mergeCell ref="I30:I31"/>
    <mergeCell ref="B21:B22"/>
    <mergeCell ref="E21:I22"/>
    <mergeCell ref="E23:I23"/>
    <mergeCell ref="E24:I24"/>
    <mergeCell ref="E25:I25"/>
    <mergeCell ref="E26:I26"/>
    <mergeCell ref="F6:I6"/>
    <mergeCell ref="F7:I9"/>
    <mergeCell ref="E11:F12"/>
    <mergeCell ref="B12:B17"/>
    <mergeCell ref="E13:F14"/>
    <mergeCell ref="E15:F16"/>
    <mergeCell ref="E17:F17"/>
  </mergeCells>
  <pageMargins left="0" right="0" top="0" bottom="0"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12</vt:i4>
      </vt:variant>
    </vt:vector>
  </HeadingPairs>
  <TitlesOfParts>
    <vt:vector size="17" baseType="lpstr">
      <vt:lpstr>Listas</vt:lpstr>
      <vt:lpstr>Planilla pedidos</vt:lpstr>
      <vt:lpstr>Tablas de datos</vt:lpstr>
      <vt:lpstr>Hoja Mario</vt:lpstr>
      <vt:lpstr>Presupuesto</vt:lpstr>
      <vt:lpstr>Escala_1</vt:lpstr>
      <vt:lpstr>Escala_2</vt:lpstr>
      <vt:lpstr>Escala_3</vt:lpstr>
      <vt:lpstr>Escala_4</vt:lpstr>
      <vt:lpstr>FAM</vt:lpstr>
      <vt:lpstr>HEX</vt:lpstr>
      <vt:lpstr>Purif_1</vt:lpstr>
      <vt:lpstr>Purif_2</vt:lpstr>
      <vt:lpstr>Purif_3</vt:lpstr>
      <vt:lpstr>Purif_4</vt:lpstr>
      <vt:lpstr>QuasarCalRed</vt:lpstr>
      <vt:lpstr>TODOS_3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Marcos Morgada</dc:creator>
  <cp:lastModifiedBy>Marcos Morgada</cp:lastModifiedBy>
  <cp:lastPrinted>2026-02-13T14:08:13Z</cp:lastPrinted>
  <dcterms:created xsi:type="dcterms:W3CDTF">2025-11-17T14:09:31Z</dcterms:created>
  <dcterms:modified xsi:type="dcterms:W3CDTF">2026-02-18T18:55:36Z</dcterms:modified>
</cp:coreProperties>
</file>